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sba\Desktop\"/>
    </mc:Choice>
  </mc:AlternateContent>
  <xr:revisionPtr revIDLastSave="0" documentId="8_{B99BCF10-9A76-421A-8677-07F28A4F7B43}" xr6:coauthVersionLast="45" xr6:coauthVersionMax="45" xr10:uidLastSave="{00000000-0000-0000-0000-000000000000}"/>
  <bookViews>
    <workbookView xWindow="384" yWindow="1188" windowWidth="18828" windowHeight="11652" xr2:uid="{427CF4A1-8E46-4898-927E-B8118F61D4B8}"/>
  </bookViews>
  <sheets>
    <sheet name="FIN. STAT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5" i="1" l="1"/>
  <c r="N45" i="1"/>
  <c r="M45" i="1"/>
  <c r="L45" i="1"/>
  <c r="K45" i="1"/>
  <c r="J45" i="1"/>
  <c r="I45" i="1"/>
  <c r="O56" i="1" l="1"/>
  <c r="N56" i="1"/>
  <c r="M56" i="1"/>
  <c r="L56" i="1"/>
  <c r="H55" i="1"/>
  <c r="O55" i="1" s="1"/>
  <c r="G55" i="1"/>
  <c r="N55" i="1" s="1"/>
  <c r="F55" i="1"/>
  <c r="M55" i="1" s="1"/>
  <c r="E55" i="1"/>
  <c r="L55" i="1" s="1"/>
  <c r="D55" i="1"/>
  <c r="K55" i="1" s="1"/>
  <c r="C55" i="1"/>
  <c r="J55" i="1" s="1"/>
  <c r="B55" i="1"/>
  <c r="I55" i="1" s="1"/>
  <c r="O54" i="1"/>
  <c r="N54" i="1"/>
  <c r="M54" i="1"/>
  <c r="L54" i="1"/>
  <c r="K54" i="1"/>
  <c r="J54" i="1"/>
  <c r="I54" i="1"/>
  <c r="O53" i="1"/>
  <c r="N53" i="1"/>
  <c r="M53" i="1"/>
  <c r="L53" i="1"/>
  <c r="K53" i="1"/>
  <c r="J53" i="1"/>
  <c r="I53" i="1"/>
  <c r="O52" i="1"/>
  <c r="N52" i="1"/>
  <c r="M52" i="1"/>
  <c r="L52" i="1"/>
  <c r="K52" i="1"/>
  <c r="J52" i="1"/>
  <c r="I52" i="1"/>
  <c r="O51" i="1"/>
  <c r="N51" i="1"/>
  <c r="M51" i="1"/>
  <c r="L51" i="1"/>
  <c r="K51" i="1"/>
  <c r="J51" i="1"/>
  <c r="I51" i="1"/>
  <c r="O50" i="1"/>
  <c r="N50" i="1"/>
  <c r="M50" i="1"/>
  <c r="L50" i="1"/>
  <c r="K50" i="1"/>
  <c r="J50" i="1"/>
  <c r="I50" i="1"/>
  <c r="O49" i="1"/>
  <c r="N49" i="1"/>
  <c r="M49" i="1"/>
  <c r="L49" i="1"/>
  <c r="K49" i="1"/>
  <c r="J49" i="1"/>
  <c r="I49" i="1"/>
  <c r="M48" i="1"/>
  <c r="L48" i="1"/>
  <c r="K48" i="1"/>
  <c r="J48" i="1"/>
  <c r="I48" i="1"/>
  <c r="I46" i="1"/>
  <c r="O44" i="1"/>
  <c r="N44" i="1"/>
  <c r="M44" i="1"/>
  <c r="L44" i="1"/>
  <c r="K44" i="1"/>
  <c r="J44" i="1"/>
  <c r="I44" i="1"/>
  <c r="O43" i="1"/>
  <c r="N43" i="1"/>
  <c r="M43" i="1"/>
  <c r="L43" i="1"/>
  <c r="K43" i="1"/>
  <c r="J43" i="1"/>
  <c r="I43" i="1"/>
  <c r="H42" i="1"/>
  <c r="O42" i="1" s="1"/>
  <c r="G42" i="1"/>
  <c r="N42" i="1" s="1"/>
  <c r="F42" i="1"/>
  <c r="F47" i="1" s="1"/>
  <c r="E42" i="1"/>
  <c r="E47" i="1" s="1"/>
  <c r="D42" i="1"/>
  <c r="K42" i="1" s="1"/>
  <c r="C42" i="1"/>
  <c r="C47" i="1" s="1"/>
  <c r="B42" i="1"/>
  <c r="B47" i="1" s="1"/>
  <c r="O41" i="1"/>
  <c r="N41" i="1"/>
  <c r="M41" i="1"/>
  <c r="L41" i="1"/>
  <c r="K41" i="1"/>
  <c r="J41" i="1"/>
  <c r="I41" i="1"/>
  <c r="O40" i="1"/>
  <c r="N40" i="1"/>
  <c r="M40" i="1"/>
  <c r="L40" i="1"/>
  <c r="K40" i="1"/>
  <c r="J40" i="1"/>
  <c r="I40" i="1"/>
  <c r="O39" i="1"/>
  <c r="N39" i="1"/>
  <c r="M39" i="1"/>
  <c r="L39" i="1"/>
  <c r="K39" i="1"/>
  <c r="J39" i="1"/>
  <c r="I39" i="1"/>
  <c r="N37" i="1"/>
  <c r="O37" i="1" s="1"/>
  <c r="G37" i="1"/>
  <c r="H37" i="1" s="1"/>
  <c r="O30" i="1"/>
  <c r="N30" i="1"/>
  <c r="M30" i="1"/>
  <c r="L30" i="1"/>
  <c r="K30" i="1"/>
  <c r="J30" i="1"/>
  <c r="I30" i="1"/>
  <c r="O27" i="1"/>
  <c r="N27" i="1"/>
  <c r="M27" i="1"/>
  <c r="L27" i="1"/>
  <c r="K27" i="1"/>
  <c r="J27" i="1"/>
  <c r="I27" i="1"/>
  <c r="H26" i="1"/>
  <c r="G26" i="1"/>
  <c r="F26" i="1"/>
  <c r="E26" i="1"/>
  <c r="D26" i="1"/>
  <c r="C26" i="1"/>
  <c r="B26" i="1"/>
  <c r="O23" i="1"/>
  <c r="N23" i="1"/>
  <c r="M23" i="1"/>
  <c r="L23" i="1"/>
  <c r="K23" i="1"/>
  <c r="J23" i="1"/>
  <c r="I23" i="1"/>
  <c r="O22" i="1"/>
  <c r="N22" i="1"/>
  <c r="M22" i="1"/>
  <c r="L22" i="1"/>
  <c r="K22" i="1"/>
  <c r="J22" i="1"/>
  <c r="I22" i="1"/>
  <c r="H21" i="1"/>
  <c r="G21" i="1"/>
  <c r="F21" i="1"/>
  <c r="E21" i="1"/>
  <c r="D21" i="1"/>
  <c r="C21" i="1"/>
  <c r="B21" i="1"/>
  <c r="O16" i="1"/>
  <c r="N16" i="1"/>
  <c r="M16" i="1"/>
  <c r="L16" i="1"/>
  <c r="K16" i="1"/>
  <c r="J16" i="1"/>
  <c r="I16" i="1"/>
  <c r="O15" i="1"/>
  <c r="N15" i="1"/>
  <c r="M15" i="1"/>
  <c r="L15" i="1"/>
  <c r="K15" i="1"/>
  <c r="J15" i="1"/>
  <c r="I15" i="1"/>
  <c r="O13" i="1"/>
  <c r="N13" i="1"/>
  <c r="M13" i="1"/>
  <c r="L13" i="1"/>
  <c r="K13" i="1"/>
  <c r="J13" i="1"/>
  <c r="I13" i="1"/>
  <c r="O11" i="1"/>
  <c r="N11" i="1"/>
  <c r="M11" i="1"/>
  <c r="L11" i="1"/>
  <c r="K11" i="1"/>
  <c r="J11" i="1"/>
  <c r="I11" i="1"/>
  <c r="H10" i="1"/>
  <c r="H14" i="1" s="1"/>
  <c r="G10" i="1"/>
  <c r="G14" i="1" s="1"/>
  <c r="F10" i="1"/>
  <c r="F14" i="1" s="1"/>
  <c r="E10" i="1"/>
  <c r="E14" i="1" s="1"/>
  <c r="O7" i="1"/>
  <c r="N7" i="1"/>
  <c r="M7" i="1"/>
  <c r="L7" i="1"/>
  <c r="D5" i="1"/>
  <c r="C5" i="1"/>
  <c r="C10" i="1" s="1"/>
  <c r="C14" i="1" s="1"/>
  <c r="B5" i="1"/>
  <c r="B10" i="1" s="1"/>
  <c r="B14" i="1" s="1"/>
  <c r="N4" i="1"/>
  <c r="O4" i="1" s="1"/>
  <c r="D28" i="1" l="1"/>
  <c r="H28" i="1"/>
  <c r="H31" i="1" s="1"/>
  <c r="C57" i="1"/>
  <c r="B28" i="1"/>
  <c r="B31" i="1" s="1"/>
  <c r="F28" i="1"/>
  <c r="F31" i="1" s="1"/>
  <c r="C28" i="1"/>
  <c r="C31" i="1" s="1"/>
  <c r="G28" i="1"/>
  <c r="N28" i="1" s="1"/>
  <c r="G47" i="1"/>
  <c r="G57" i="1" s="1"/>
  <c r="N10" i="1"/>
  <c r="N26" i="1"/>
  <c r="J42" i="1"/>
  <c r="L42" i="1"/>
  <c r="E57" i="1"/>
  <c r="L47" i="1"/>
  <c r="E28" i="1"/>
  <c r="B57" i="1"/>
  <c r="I47" i="1"/>
  <c r="F57" i="1"/>
  <c r="M47" i="1"/>
  <c r="D10" i="1"/>
  <c r="D14" i="1" s="1"/>
  <c r="D31" i="1"/>
  <c r="N20" i="1"/>
  <c r="N8" i="1"/>
  <c r="N29" i="1"/>
  <c r="N24" i="1"/>
  <c r="N17" i="1"/>
  <c r="N12" i="1"/>
  <c r="N9" i="1"/>
  <c r="N5" i="1"/>
  <c r="N25" i="1"/>
  <c r="N18" i="1"/>
  <c r="N14" i="1"/>
  <c r="N6" i="1"/>
  <c r="N19" i="1"/>
  <c r="N21" i="1"/>
  <c r="I42" i="1"/>
  <c r="M42" i="1"/>
  <c r="D47" i="1"/>
  <c r="H47" i="1"/>
  <c r="J47" i="1"/>
  <c r="G31" i="1" l="1"/>
  <c r="N31" i="1" s="1"/>
  <c r="I57" i="1"/>
  <c r="N57" i="1"/>
  <c r="M57" i="1"/>
  <c r="J57" i="1"/>
  <c r="L57" i="1"/>
  <c r="N47" i="1"/>
  <c r="L25" i="1"/>
  <c r="I28" i="1"/>
  <c r="J12" i="1"/>
  <c r="O10" i="1"/>
  <c r="M31" i="1"/>
  <c r="O18" i="1"/>
  <c r="O29" i="1"/>
  <c r="O21" i="1"/>
  <c r="O8" i="1"/>
  <c r="O5" i="1"/>
  <c r="O20" i="1"/>
  <c r="O19" i="1"/>
  <c r="O9" i="1"/>
  <c r="O28" i="1"/>
  <c r="O6" i="1"/>
  <c r="O25" i="1"/>
  <c r="O12" i="1"/>
  <c r="O31" i="1"/>
  <c r="O14" i="1"/>
  <c r="O24" i="1"/>
  <c r="J21" i="1"/>
  <c r="J28" i="1"/>
  <c r="J26" i="1"/>
  <c r="L24" i="1"/>
  <c r="J31" i="1"/>
  <c r="L5" i="1"/>
  <c r="L9" i="1"/>
  <c r="L26" i="1"/>
  <c r="L20" i="1"/>
  <c r="L21" i="1"/>
  <c r="L8" i="1"/>
  <c r="L10" i="1"/>
  <c r="L19" i="1"/>
  <c r="L29" i="1"/>
  <c r="L14" i="1"/>
  <c r="O26" i="1"/>
  <c r="O17" i="1"/>
  <c r="L17" i="1"/>
  <c r="L6" i="1"/>
  <c r="L18" i="1"/>
  <c r="L12" i="1"/>
  <c r="H57" i="1"/>
  <c r="O47" i="1"/>
  <c r="J20" i="1"/>
  <c r="J8" i="1"/>
  <c r="J9" i="1"/>
  <c r="J5" i="1"/>
  <c r="J29" i="1"/>
  <c r="J24" i="1"/>
  <c r="J17" i="1"/>
  <c r="J25" i="1"/>
  <c r="J18" i="1"/>
  <c r="J14" i="1"/>
  <c r="J6" i="1"/>
  <c r="J19" i="1"/>
  <c r="J7" i="1"/>
  <c r="I10" i="1"/>
  <c r="M10" i="1"/>
  <c r="E31" i="1"/>
  <c r="L28" i="1"/>
  <c r="K47" i="1"/>
  <c r="D57" i="1"/>
  <c r="M29" i="1"/>
  <c r="I19" i="1"/>
  <c r="I7" i="1"/>
  <c r="I8" i="1"/>
  <c r="I21" i="1"/>
  <c r="I26" i="1"/>
  <c r="I20" i="1"/>
  <c r="I24" i="1"/>
  <c r="I17" i="1"/>
  <c r="I9" i="1"/>
  <c r="I25" i="1"/>
  <c r="I14" i="1"/>
  <c r="I6" i="1"/>
  <c r="I18" i="1"/>
  <c r="M19" i="1"/>
  <c r="M26" i="1"/>
  <c r="M20" i="1"/>
  <c r="M8" i="1"/>
  <c r="M25" i="1"/>
  <c r="M24" i="1"/>
  <c r="M17" i="1"/>
  <c r="M9" i="1"/>
  <c r="M5" i="1"/>
  <c r="M21" i="1"/>
  <c r="M6" i="1"/>
  <c r="M14" i="1"/>
  <c r="M18" i="1"/>
  <c r="M28" i="1"/>
  <c r="I12" i="1"/>
  <c r="I5" i="1"/>
  <c r="I29" i="1"/>
  <c r="I31" i="1"/>
  <c r="M12" i="1"/>
  <c r="J10" i="1"/>
  <c r="K57" i="1" l="1"/>
  <c r="O57" i="1"/>
  <c r="K12" i="1"/>
  <c r="L31" i="1"/>
  <c r="K31" i="1"/>
  <c r="K10" i="1"/>
  <c r="K24" i="1"/>
  <c r="K17" i="1"/>
  <c r="K9" i="1"/>
  <c r="K6" i="1"/>
  <c r="K25" i="1"/>
  <c r="K21" i="1"/>
  <c r="K18" i="1"/>
  <c r="K14" i="1"/>
  <c r="K19" i="1"/>
  <c r="K7" i="1"/>
  <c r="K26" i="1"/>
  <c r="K20" i="1"/>
  <c r="K8" i="1"/>
  <c r="K5" i="1"/>
  <c r="K28" i="1"/>
  <c r="K29" i="1"/>
</calcChain>
</file>

<file path=xl/sharedStrings.xml><?xml version="1.0" encoding="utf-8"?>
<sst xmlns="http://schemas.openxmlformats.org/spreadsheetml/2006/main" count="73" uniqueCount="49">
  <si>
    <t>F/S</t>
  </si>
  <si>
    <t>BALANCE SHEET</t>
  </si>
  <si>
    <t>WISTER MFG.</t>
  </si>
  <si>
    <t>As of 12/29</t>
  </si>
  <si>
    <t>As of 12/30</t>
  </si>
  <si>
    <t>As of 01/01/16</t>
  </si>
  <si>
    <t>As of 12/26</t>
  </si>
  <si>
    <t>As of 12/27</t>
  </si>
  <si>
    <t>As of 12/28</t>
  </si>
  <si>
    <t xml:space="preserve"> Cash</t>
  </si>
  <si>
    <t>Net  Accounts receivable</t>
  </si>
  <si>
    <t xml:space="preserve"> Other Receivables</t>
  </si>
  <si>
    <t xml:space="preserve"> Inventories</t>
  </si>
  <si>
    <t xml:space="preserve"> Prepaid Expenses</t>
  </si>
  <si>
    <t>TOTAL CURRENT ASSETS</t>
  </si>
  <si>
    <t>NET PROPERTY &amp; EQUIPMENT</t>
  </si>
  <si>
    <t>TOTAL ASSETS</t>
  </si>
  <si>
    <t>CURRENT LIABILITIES</t>
  </si>
  <si>
    <t xml:space="preserve"> Line of Credit</t>
  </si>
  <si>
    <t xml:space="preserve"> Current Portion of Long-Term Debt</t>
  </si>
  <si>
    <t xml:space="preserve"> Accounts Payable</t>
  </si>
  <si>
    <t xml:space="preserve"> Accrued Expenses</t>
  </si>
  <si>
    <t>TOTAL CURRENT LIABILITIES</t>
  </si>
  <si>
    <t>LONG TERM DEBT</t>
  </si>
  <si>
    <t xml:space="preserve"> Long-Term Debt, Net of Current </t>
  </si>
  <si>
    <t xml:space="preserve"> Notes Payable, stockholders </t>
  </si>
  <si>
    <t>TOTAL LONG TERM DEBT</t>
  </si>
  <si>
    <t>TOTAL LIABILITIES</t>
  </si>
  <si>
    <t>TOTAL EQUITY</t>
  </si>
  <si>
    <t>TOTAL LIABILITIES &amp; EQUITY</t>
  </si>
  <si>
    <t>INCOME STATEMENTS</t>
  </si>
  <si>
    <t>EXHIBIT 1</t>
  </si>
  <si>
    <t>INCOME:</t>
  </si>
  <si>
    <t xml:space="preserve"> Net Sales</t>
  </si>
  <si>
    <t>COST OF SALES</t>
  </si>
  <si>
    <t>GROSS PROFIT</t>
  </si>
  <si>
    <t>EXPENSES:</t>
  </si>
  <si>
    <t xml:space="preserve"> Administrative, selling and delivery</t>
  </si>
  <si>
    <t xml:space="preserve"> Depreciation &amp; Amortization</t>
  </si>
  <si>
    <t xml:space="preserve"> Loss on note receivable</t>
  </si>
  <si>
    <t>Income (loss) before other inc/(exp)</t>
  </si>
  <si>
    <t>Other Income (Expense)</t>
  </si>
  <si>
    <t xml:space="preserve">   Interest expense, bank and other</t>
  </si>
  <si>
    <t xml:space="preserve">   Interest expense, stockholders </t>
  </si>
  <si>
    <t>Insurance proceeds, net</t>
  </si>
  <si>
    <t>Gain on sale of assets</t>
  </si>
  <si>
    <t xml:space="preserve">Other Income   </t>
  </si>
  <si>
    <t>TOTAL OTHER INCOME (EXPENSES)</t>
  </si>
  <si>
    <t>NET ORDINARY PRE-TAX 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</si>
</sst>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ZapfCalligr BT"/>
      <family val="2"/>
    </font>
    <font>
      <sz val="11"/>
      <color indexed="8"/>
      <name val="ZapfCalligr BT"/>
      <family val="2"/>
    </font>
    <font>
      <b/>
      <sz val="9"/>
      <name val="Palatino Linotype"/>
      <family val="1"/>
    </font>
    <font>
      <sz val="9"/>
      <name val="Palatino Linotype"/>
      <family val="1"/>
    </font>
    <font>
      <b/>
      <sz val="9"/>
      <color theme="0"/>
      <name val="Palatino Linotype"/>
      <family val="1"/>
    </font>
    <font>
      <b/>
      <sz val="11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16" fontId="4" fillId="0" borderId="1" xfId="0" quotePrefix="1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7" fontId="5" fillId="0" borderId="1" xfId="0" applyNumberFormat="1" applyFont="1" applyBorder="1"/>
    <xf numFmtId="10" fontId="5" fillId="0" borderId="1" xfId="0" applyNumberFormat="1" applyFont="1" applyBorder="1"/>
    <xf numFmtId="10" fontId="5" fillId="0" borderId="5" xfId="0" applyNumberFormat="1" applyFont="1" applyBorder="1"/>
    <xf numFmtId="10" fontId="5" fillId="0" borderId="6" xfId="0" applyNumberFormat="1" applyFont="1" applyBorder="1"/>
    <xf numFmtId="10" fontId="5" fillId="0" borderId="2" xfId="0" applyNumberFormat="1" applyFont="1" applyBorder="1"/>
    <xf numFmtId="37" fontId="5" fillId="0" borderId="7" xfId="0" applyNumberFormat="1" applyFont="1" applyBorder="1"/>
    <xf numFmtId="37" fontId="5" fillId="0" borderId="0" xfId="0" applyNumberFormat="1" applyFont="1"/>
    <xf numFmtId="10" fontId="5" fillId="0" borderId="0" xfId="0" applyNumberFormat="1" applyFont="1"/>
    <xf numFmtId="0" fontId="4" fillId="3" borderId="12" xfId="1" applyFont="1" applyFill="1" applyBorder="1" applyAlignment="1">
      <alignment vertical="top" wrapText="1"/>
    </xf>
    <xf numFmtId="0" fontId="4" fillId="3" borderId="12" xfId="1" applyFont="1" applyFill="1" applyBorder="1" applyAlignment="1">
      <alignment horizontal="right" vertical="top"/>
    </xf>
    <xf numFmtId="0" fontId="4" fillId="3" borderId="4" xfId="1" applyFont="1" applyFill="1" applyBorder="1" applyAlignment="1">
      <alignment horizontal="right" vertical="top"/>
    </xf>
    <xf numFmtId="0" fontId="4" fillId="3" borderId="13" xfId="0" applyFont="1" applyFill="1" applyBorder="1"/>
    <xf numFmtId="16" fontId="4" fillId="3" borderId="1" xfId="0" quotePrefix="1" applyNumberFormat="1" applyFont="1" applyFill="1" applyBorder="1" applyAlignment="1">
      <alignment horizontal="center"/>
    </xf>
    <xf numFmtId="0" fontId="4" fillId="3" borderId="0" xfId="0" applyFont="1" applyFill="1" applyBorder="1"/>
    <xf numFmtId="0" fontId="4" fillId="3" borderId="13" xfId="0" applyFont="1" applyFill="1" applyBorder="1" applyAlignment="1">
      <alignment horizontal="right"/>
    </xf>
    <xf numFmtId="0" fontId="4" fillId="3" borderId="1" xfId="0" applyFont="1" applyFill="1" applyBorder="1"/>
    <xf numFmtId="16" fontId="4" fillId="3" borderId="5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4" xfId="0" applyFont="1" applyFill="1" applyBorder="1"/>
    <xf numFmtId="0" fontId="4" fillId="3" borderId="14" xfId="0" applyFont="1" applyFill="1" applyBorder="1"/>
    <xf numFmtId="0" fontId="4" fillId="3" borderId="15" xfId="0" applyFont="1" applyFill="1" applyBorder="1" applyAlignment="1">
      <alignment horizontal="center"/>
    </xf>
    <xf numFmtId="0" fontId="5" fillId="3" borderId="13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37" fontId="5" fillId="3" borderId="1" xfId="0" applyNumberFormat="1" applyFont="1" applyFill="1" applyBorder="1" applyAlignment="1">
      <alignment vertical="top"/>
    </xf>
    <xf numFmtId="37" fontId="5" fillId="3" borderId="4" xfId="0" applyNumberFormat="1" applyFont="1" applyFill="1" applyBorder="1" applyAlignment="1">
      <alignment vertical="top"/>
    </xf>
    <xf numFmtId="10" fontId="5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/>
    </xf>
    <xf numFmtId="10" fontId="5" fillId="3" borderId="4" xfId="0" applyNumberFormat="1" applyFont="1" applyFill="1" applyBorder="1" applyAlignment="1">
      <alignment vertical="top"/>
    </xf>
    <xf numFmtId="37" fontId="5" fillId="3" borderId="7" xfId="0" applyNumberFormat="1" applyFont="1" applyFill="1" applyBorder="1" applyAlignment="1">
      <alignment vertical="top"/>
    </xf>
    <xf numFmtId="10" fontId="5" fillId="3" borderId="7" xfId="0" applyNumberFormat="1" applyFont="1" applyFill="1" applyBorder="1" applyAlignment="1">
      <alignment vertical="top"/>
    </xf>
    <xf numFmtId="10" fontId="5" fillId="3" borderId="16" xfId="0" applyNumberFormat="1" applyFont="1" applyFill="1" applyBorder="1" applyAlignment="1">
      <alignment vertical="top"/>
    </xf>
    <xf numFmtId="0" fontId="5" fillId="3" borderId="13" xfId="0" applyFont="1" applyFill="1" applyBorder="1" applyAlignment="1">
      <alignment horizontal="left" vertical="top"/>
    </xf>
    <xf numFmtId="37" fontId="5" fillId="3" borderId="16" xfId="0" applyNumberFormat="1" applyFont="1" applyFill="1" applyBorder="1" applyAlignment="1">
      <alignment vertical="top"/>
    </xf>
    <xf numFmtId="37" fontId="5" fillId="0" borderId="13" xfId="0" applyNumberFormat="1" applyFont="1" applyBorder="1"/>
    <xf numFmtId="37" fontId="5" fillId="0" borderId="11" xfId="0" applyNumberFormat="1" applyFont="1" applyBorder="1"/>
    <xf numFmtId="37" fontId="5" fillId="0" borderId="2" xfId="0" applyNumberFormat="1" applyFont="1" applyBorder="1"/>
    <xf numFmtId="0" fontId="6" fillId="2" borderId="8" xfId="1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horizontal="left" vertical="top" wrapText="1"/>
    </xf>
    <xf numFmtId="0" fontId="6" fillId="2" borderId="10" xfId="1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/>
    </xf>
    <xf numFmtId="0" fontId="5" fillId="0" borderId="17" xfId="0" applyFont="1" applyBorder="1"/>
    <xf numFmtId="0" fontId="5" fillId="0" borderId="16" xfId="0" applyFont="1" applyBorder="1"/>
    <xf numFmtId="0" fontId="7" fillId="0" borderId="14" xfId="0" applyFont="1" applyBorder="1"/>
    <xf numFmtId="0" fontId="4" fillId="3" borderId="11" xfId="1" applyFont="1" applyFill="1" applyBorder="1" applyAlignment="1">
      <alignment horizontal="left" vertical="top" wrapText="1"/>
    </xf>
    <xf numFmtId="0" fontId="4" fillId="3" borderId="12" xfId="1" applyFont="1" applyFill="1" applyBorder="1" applyAlignment="1">
      <alignment horizontal="left" vertical="top" wrapText="1"/>
    </xf>
  </cellXfs>
  <cellStyles count="8">
    <cellStyle name="Comma 2 2 4" xfId="5" xr:uid="{4DFE0839-7AEB-438B-BB28-EB3F7D64B324}"/>
    <cellStyle name="Comma 4" xfId="4" xr:uid="{71DAD0E1-704C-4AC1-A2C2-0E1CAE4FAD21}"/>
    <cellStyle name="Normal" xfId="0" builtinId="0"/>
    <cellStyle name="Normal 10" xfId="1" xr:uid="{83E0D889-27F9-431C-B766-04C51790D5DE}"/>
    <cellStyle name="Normal 4 3" xfId="2" xr:uid="{44AFFD7E-EC0A-493B-9941-D746544BA19D}"/>
    <cellStyle name="Percent 2" xfId="3" xr:uid="{4E24F2DF-C77B-46F6-A6E4-F22DCD5BF9E7}"/>
    <cellStyle name="Percent 2 2 2" xfId="7" xr:uid="{A74ACE4A-CCB1-4F72-B189-E4E2B54035B7}"/>
    <cellStyle name="Percent 3 2" xfId="6" xr:uid="{76C9FF29-6195-4295-806D-5414EC29A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3852-0380-4D1C-8722-F3F9E410AAEA}">
  <sheetPr codeName="Sheet1">
    <pageSetUpPr fitToPage="1"/>
  </sheetPr>
  <dimension ref="A1:O59"/>
  <sheetViews>
    <sheetView tabSelected="1" workbookViewId="0">
      <selection activeCell="D61" sqref="D61"/>
    </sheetView>
  </sheetViews>
  <sheetFormatPr defaultColWidth="9.109375" defaultRowHeight="13.2"/>
  <cols>
    <col min="1" max="1" width="29.5546875" style="2" customWidth="1"/>
    <col min="2" max="8" width="10.77734375" style="2" customWidth="1"/>
    <col min="9" max="15" width="8.44140625" style="2" customWidth="1"/>
    <col min="16" max="16384" width="9.109375" style="2"/>
  </cols>
  <sheetData>
    <row r="1" spans="1:15" ht="13.8">
      <c r="A1" s="1" t="s">
        <v>0</v>
      </c>
    </row>
    <row r="2" spans="1:15" ht="13.8">
      <c r="A2" s="1" t="s">
        <v>1</v>
      </c>
    </row>
    <row r="3" spans="1:15" ht="13.8">
      <c r="A3" s="1" t="s">
        <v>2</v>
      </c>
      <c r="B3" s="3" t="s">
        <v>3</v>
      </c>
      <c r="C3" s="1" t="s">
        <v>4</v>
      </c>
      <c r="D3" s="4" t="s">
        <v>5</v>
      </c>
      <c r="E3" s="1" t="s">
        <v>6</v>
      </c>
      <c r="F3" s="1" t="s">
        <v>7</v>
      </c>
      <c r="G3" s="1" t="s">
        <v>8</v>
      </c>
      <c r="H3" s="1" t="s">
        <v>4</v>
      </c>
      <c r="I3" s="3" t="s">
        <v>3</v>
      </c>
      <c r="J3" s="4" t="s">
        <v>4</v>
      </c>
      <c r="K3" s="4" t="s">
        <v>5</v>
      </c>
      <c r="L3" s="1" t="s">
        <v>6</v>
      </c>
      <c r="M3" s="1" t="s">
        <v>7</v>
      </c>
      <c r="N3" s="1" t="s">
        <v>8</v>
      </c>
      <c r="O3" s="1" t="s">
        <v>4</v>
      </c>
    </row>
    <row r="4" spans="1:15" ht="13.8">
      <c r="A4" s="1"/>
      <c r="B4" s="5">
        <v>2017</v>
      </c>
      <c r="C4" s="6">
        <v>2016</v>
      </c>
      <c r="D4" s="5">
        <v>2015</v>
      </c>
      <c r="E4" s="5">
        <v>2014</v>
      </c>
      <c r="F4" s="5">
        <v>2013</v>
      </c>
      <c r="G4" s="5">
        <v>2012</v>
      </c>
      <c r="H4" s="5">
        <v>2011</v>
      </c>
      <c r="I4" s="5">
        <v>2017</v>
      </c>
      <c r="J4" s="6">
        <v>2016</v>
      </c>
      <c r="K4" s="6">
        <v>2015</v>
      </c>
      <c r="L4" s="5">
        <v>2014</v>
      </c>
      <c r="M4" s="6">
        <v>2013</v>
      </c>
      <c r="N4" s="5">
        <f>+M4-1</f>
        <v>2012</v>
      </c>
      <c r="O4" s="5">
        <f>+N4-1</f>
        <v>2011</v>
      </c>
    </row>
    <row r="5" spans="1:15">
      <c r="A5" s="2" t="s">
        <v>9</v>
      </c>
      <c r="B5" s="7">
        <f>227213+167174</f>
        <v>394387</v>
      </c>
      <c r="C5" s="7">
        <f>390623+166629</f>
        <v>557252</v>
      </c>
      <c r="D5" s="7">
        <f>191925+320774</f>
        <v>512699</v>
      </c>
      <c r="E5" s="7">
        <v>351378</v>
      </c>
      <c r="F5" s="7">
        <v>951099</v>
      </c>
      <c r="G5" s="7">
        <v>54109</v>
      </c>
      <c r="H5" s="7">
        <v>23415</v>
      </c>
      <c r="I5" s="9">
        <f t="shared" ref="I5:I31" si="0">IF(B5&lt;&gt;0, B5/B$14, " ")</f>
        <v>3.654603051990666E-2</v>
      </c>
      <c r="J5" s="8">
        <f t="shared" ref="J5:J31" si="1">IF(C5&lt;&gt;0, C5/C$14, " ")</f>
        <v>4.9802244019842179E-2</v>
      </c>
      <c r="K5" s="8">
        <f t="shared" ref="K5:K31" si="2">IF(D5&lt;&gt;0, D5/D$14, " ")</f>
        <v>4.971485416220417E-2</v>
      </c>
      <c r="L5" s="8">
        <f t="shared" ref="L5:L31" si="3">IF(E5&lt;&gt;0, E5/E$14, " ")</f>
        <v>3.7492225531243359E-2</v>
      </c>
      <c r="M5" s="8">
        <f t="shared" ref="M5:M31" si="4">IF(F5&lt;&gt;0, F5/F$14, " ")</f>
        <v>9.6522310976519407E-2</v>
      </c>
      <c r="N5" s="8">
        <f t="shared" ref="N5:N31" si="5">IF(G5&lt;&gt;0, G5/G$14, " ")</f>
        <v>6.0883288708017212E-3</v>
      </c>
      <c r="O5" s="8">
        <f t="shared" ref="O5:O31" si="6">IF(H5&lt;&gt;0, H5/H$14, " ")</f>
        <v>2.5332686934186619E-3</v>
      </c>
    </row>
    <row r="6" spans="1:15">
      <c r="A6" s="2" t="s">
        <v>10</v>
      </c>
      <c r="B6" s="7">
        <v>1341200</v>
      </c>
      <c r="C6" s="7">
        <v>1321504</v>
      </c>
      <c r="D6" s="7">
        <v>1255579</v>
      </c>
      <c r="E6" s="7">
        <v>1963295</v>
      </c>
      <c r="F6" s="7">
        <v>1112487</v>
      </c>
      <c r="G6" s="7">
        <v>1446561</v>
      </c>
      <c r="H6" s="7">
        <v>1195201</v>
      </c>
      <c r="I6" s="9">
        <f t="shared" si="0"/>
        <v>0.12428283927537878</v>
      </c>
      <c r="J6" s="8">
        <f t="shared" si="1"/>
        <v>0.11810431309568654</v>
      </c>
      <c r="K6" s="8">
        <f t="shared" si="2"/>
        <v>0.12174965598553175</v>
      </c>
      <c r="L6" s="8">
        <f t="shared" si="3"/>
        <v>0.20948465448708353</v>
      </c>
      <c r="M6" s="8">
        <f t="shared" si="4"/>
        <v>0.11290077707087816</v>
      </c>
      <c r="N6" s="8">
        <f t="shared" si="5"/>
        <v>0.16276662107368106</v>
      </c>
      <c r="O6" s="8">
        <f t="shared" si="6"/>
        <v>0.12930878819742381</v>
      </c>
    </row>
    <row r="7" spans="1:15">
      <c r="A7" s="2" t="s">
        <v>11</v>
      </c>
      <c r="B7" s="7">
        <v>33308</v>
      </c>
      <c r="C7" s="7">
        <v>518181</v>
      </c>
      <c r="D7" s="7">
        <v>42987</v>
      </c>
      <c r="E7" s="7">
        <v>0</v>
      </c>
      <c r="F7" s="7">
        <v>0</v>
      </c>
      <c r="G7" s="7">
        <v>0</v>
      </c>
      <c r="H7" s="7">
        <v>0</v>
      </c>
      <c r="I7" s="9">
        <f t="shared" si="0"/>
        <v>3.0864992622907221E-3</v>
      </c>
      <c r="J7" s="8">
        <f t="shared" si="1"/>
        <v>4.6310424383305654E-2</v>
      </c>
      <c r="K7" s="8">
        <f t="shared" si="2"/>
        <v>4.1683179328820038E-3</v>
      </c>
      <c r="L7" s="8" t="str">
        <f t="shared" si="3"/>
        <v xml:space="preserve"> </v>
      </c>
      <c r="M7" s="8" t="str">
        <f t="shared" si="4"/>
        <v xml:space="preserve"> </v>
      </c>
      <c r="N7" s="8" t="str">
        <f t="shared" si="5"/>
        <v xml:space="preserve"> </v>
      </c>
      <c r="O7" s="8" t="str">
        <f t="shared" si="6"/>
        <v xml:space="preserve"> </v>
      </c>
    </row>
    <row r="8" spans="1:15">
      <c r="A8" s="2" t="s">
        <v>12</v>
      </c>
      <c r="B8" s="7">
        <v>2001002</v>
      </c>
      <c r="C8" s="7">
        <v>1668418</v>
      </c>
      <c r="D8" s="7">
        <v>1728498</v>
      </c>
      <c r="E8" s="7">
        <v>1681358</v>
      </c>
      <c r="F8" s="7">
        <v>2031846</v>
      </c>
      <c r="G8" s="7">
        <v>1745756</v>
      </c>
      <c r="H8" s="7">
        <v>1709880</v>
      </c>
      <c r="I8" s="9">
        <f t="shared" si="0"/>
        <v>0.18542365788526058</v>
      </c>
      <c r="J8" s="8">
        <f t="shared" si="1"/>
        <v>0.14910841120910656</v>
      </c>
      <c r="K8" s="8">
        <f t="shared" si="2"/>
        <v>0.16760716519763366</v>
      </c>
      <c r="L8" s="8">
        <f t="shared" si="3"/>
        <v>0.17940182178383471</v>
      </c>
      <c r="M8" s="8">
        <f t="shared" si="4"/>
        <v>0.20620195318089604</v>
      </c>
      <c r="N8" s="8">
        <f t="shared" si="5"/>
        <v>0.19643195505692823</v>
      </c>
      <c r="O8" s="8">
        <f t="shared" si="6"/>
        <v>0.18499190576565031</v>
      </c>
    </row>
    <row r="9" spans="1:15">
      <c r="A9" s="2" t="s">
        <v>13</v>
      </c>
      <c r="B9" s="7">
        <v>61569</v>
      </c>
      <c r="C9" s="7">
        <v>62665</v>
      </c>
      <c r="D9" s="7">
        <v>56507</v>
      </c>
      <c r="E9" s="7">
        <v>75585</v>
      </c>
      <c r="F9" s="7">
        <v>68074</v>
      </c>
      <c r="G9" s="7">
        <v>63495</v>
      </c>
      <c r="H9" s="7">
        <v>84973</v>
      </c>
      <c r="I9" s="10">
        <f t="shared" si="0"/>
        <v>5.7053162327362038E-3</v>
      </c>
      <c r="J9" s="11">
        <f t="shared" si="1"/>
        <v>5.6004422083786335E-3</v>
      </c>
      <c r="K9" s="11">
        <f t="shared" si="2"/>
        <v>5.479310987818722E-3</v>
      </c>
      <c r="L9" s="11">
        <f t="shared" si="3"/>
        <v>8.064961001482818E-3</v>
      </c>
      <c r="M9" s="11">
        <f t="shared" si="4"/>
        <v>6.9084919628930137E-3</v>
      </c>
      <c r="N9" s="11">
        <f t="shared" si="5"/>
        <v>7.1444388484643087E-3</v>
      </c>
      <c r="O9" s="11">
        <f t="shared" si="6"/>
        <v>9.1932283017665591E-3</v>
      </c>
    </row>
    <row r="10" spans="1:15">
      <c r="A10" s="2" t="s">
        <v>14</v>
      </c>
      <c r="B10" s="12">
        <f t="shared" ref="B10:H10" si="7">SUM(B5:B9)</f>
        <v>3831466</v>
      </c>
      <c r="C10" s="12">
        <f t="shared" si="7"/>
        <v>4128020</v>
      </c>
      <c r="D10" s="12">
        <f t="shared" si="7"/>
        <v>3596270</v>
      </c>
      <c r="E10" s="12">
        <f t="shared" si="7"/>
        <v>4071616</v>
      </c>
      <c r="F10" s="12">
        <f t="shared" si="7"/>
        <v>4163506</v>
      </c>
      <c r="G10" s="12">
        <f t="shared" si="7"/>
        <v>3309921</v>
      </c>
      <c r="H10" s="12">
        <f t="shared" si="7"/>
        <v>3013469</v>
      </c>
      <c r="I10" s="9">
        <f t="shared" si="0"/>
        <v>0.35504434317557293</v>
      </c>
      <c r="J10" s="8">
        <f t="shared" si="1"/>
        <v>0.36892583491631958</v>
      </c>
      <c r="K10" s="8">
        <f t="shared" si="2"/>
        <v>0.34871930426607028</v>
      </c>
      <c r="L10" s="8">
        <f t="shared" si="3"/>
        <v>0.43444366280364444</v>
      </c>
      <c r="M10" s="8">
        <f t="shared" si="4"/>
        <v>0.42253353319118664</v>
      </c>
      <c r="N10" s="8">
        <f t="shared" si="5"/>
        <v>0.37243134384987531</v>
      </c>
      <c r="O10" s="8">
        <f t="shared" si="6"/>
        <v>0.32602719095825933</v>
      </c>
    </row>
    <row r="11" spans="1:15">
      <c r="B11" s="7"/>
      <c r="C11" s="7"/>
      <c r="D11" s="7"/>
      <c r="E11" s="7"/>
      <c r="F11" s="7"/>
      <c r="G11" s="7"/>
      <c r="H11" s="7"/>
      <c r="I11" s="9" t="str">
        <f t="shared" si="0"/>
        <v xml:space="preserve"> </v>
      </c>
      <c r="J11" s="8" t="str">
        <f t="shared" si="1"/>
        <v xml:space="preserve"> </v>
      </c>
      <c r="K11" s="8" t="str">
        <f t="shared" si="2"/>
        <v xml:space="preserve"> </v>
      </c>
      <c r="L11" s="8" t="str">
        <f t="shared" si="3"/>
        <v xml:space="preserve"> </v>
      </c>
      <c r="M11" s="8" t="str">
        <f t="shared" si="4"/>
        <v xml:space="preserve"> </v>
      </c>
      <c r="N11" s="8" t="str">
        <f t="shared" si="5"/>
        <v xml:space="preserve"> </v>
      </c>
      <c r="O11" s="8" t="str">
        <f t="shared" si="6"/>
        <v xml:space="preserve"> </v>
      </c>
    </row>
    <row r="12" spans="1:15">
      <c r="A12" s="2" t="s">
        <v>15</v>
      </c>
      <c r="B12" s="7">
        <v>6960048</v>
      </c>
      <c r="C12" s="7">
        <v>7061275</v>
      </c>
      <c r="D12" s="7">
        <v>6716523</v>
      </c>
      <c r="E12" s="7">
        <v>5300407</v>
      </c>
      <c r="F12" s="7">
        <v>5690164</v>
      </c>
      <c r="G12" s="7">
        <v>5577411</v>
      </c>
      <c r="H12" s="7">
        <v>6229530</v>
      </c>
      <c r="I12" s="9">
        <f t="shared" si="0"/>
        <v>0.64495565682442701</v>
      </c>
      <c r="J12" s="8">
        <f t="shared" si="1"/>
        <v>0.63107416508368042</v>
      </c>
      <c r="K12" s="8">
        <f t="shared" si="2"/>
        <v>0.65128069573392966</v>
      </c>
      <c r="L12" s="8">
        <f t="shared" si="3"/>
        <v>0.56555633719635556</v>
      </c>
      <c r="M12" s="8">
        <f t="shared" si="4"/>
        <v>0.57746646680881342</v>
      </c>
      <c r="N12" s="8">
        <f t="shared" si="5"/>
        <v>0.62756865615012469</v>
      </c>
      <c r="O12" s="8">
        <f t="shared" si="6"/>
        <v>0.67397280904174073</v>
      </c>
    </row>
    <row r="13" spans="1:15">
      <c r="B13" s="40"/>
      <c r="C13" s="40"/>
      <c r="D13" s="40"/>
      <c r="E13" s="40"/>
      <c r="F13" s="40"/>
      <c r="G13" s="40"/>
      <c r="H13" s="40"/>
      <c r="I13" s="9" t="str">
        <f t="shared" si="0"/>
        <v xml:space="preserve"> </v>
      </c>
      <c r="J13" s="8" t="str">
        <f t="shared" si="1"/>
        <v xml:space="preserve"> </v>
      </c>
      <c r="K13" s="8" t="str">
        <f t="shared" si="2"/>
        <v xml:space="preserve"> </v>
      </c>
      <c r="L13" s="8" t="str">
        <f t="shared" si="3"/>
        <v xml:space="preserve"> </v>
      </c>
      <c r="M13" s="8" t="str">
        <f t="shared" si="4"/>
        <v xml:space="preserve"> </v>
      </c>
      <c r="N13" s="8" t="str">
        <f t="shared" si="5"/>
        <v xml:space="preserve"> </v>
      </c>
      <c r="O13" s="8" t="str">
        <f t="shared" si="6"/>
        <v xml:space="preserve"> </v>
      </c>
    </row>
    <row r="14" spans="1:15">
      <c r="A14" s="2" t="s">
        <v>16</v>
      </c>
      <c r="B14" s="7">
        <f t="shared" ref="B14:H14" si="8">+B10+B12</f>
        <v>10791514</v>
      </c>
      <c r="C14" s="7">
        <f t="shared" si="8"/>
        <v>11189295</v>
      </c>
      <c r="D14" s="7">
        <f t="shared" si="8"/>
        <v>10312793</v>
      </c>
      <c r="E14" s="7">
        <f t="shared" si="8"/>
        <v>9372023</v>
      </c>
      <c r="F14" s="7">
        <f t="shared" si="8"/>
        <v>9853670</v>
      </c>
      <c r="G14" s="7">
        <f t="shared" si="8"/>
        <v>8887332</v>
      </c>
      <c r="H14" s="7">
        <f t="shared" si="8"/>
        <v>9242999</v>
      </c>
      <c r="I14" s="9">
        <f t="shared" si="0"/>
        <v>1</v>
      </c>
      <c r="J14" s="8">
        <f t="shared" si="1"/>
        <v>1</v>
      </c>
      <c r="K14" s="8">
        <f t="shared" si="2"/>
        <v>1</v>
      </c>
      <c r="L14" s="8">
        <f t="shared" si="3"/>
        <v>1</v>
      </c>
      <c r="M14" s="8">
        <f t="shared" si="4"/>
        <v>1</v>
      </c>
      <c r="N14" s="8">
        <f t="shared" si="5"/>
        <v>1</v>
      </c>
      <c r="O14" s="8">
        <f t="shared" si="6"/>
        <v>1</v>
      </c>
    </row>
    <row r="15" spans="1:15">
      <c r="B15" s="7"/>
      <c r="C15" s="7"/>
      <c r="D15" s="7"/>
      <c r="E15" s="7"/>
      <c r="F15" s="7"/>
      <c r="G15" s="7"/>
      <c r="H15" s="7"/>
      <c r="I15" s="9" t="str">
        <f t="shared" si="0"/>
        <v xml:space="preserve"> </v>
      </c>
      <c r="J15" s="8" t="str">
        <f t="shared" si="1"/>
        <v xml:space="preserve"> </v>
      </c>
      <c r="K15" s="8" t="str">
        <f t="shared" si="2"/>
        <v xml:space="preserve"> </v>
      </c>
      <c r="L15" s="8" t="str">
        <f t="shared" si="3"/>
        <v xml:space="preserve"> </v>
      </c>
      <c r="M15" s="8" t="str">
        <f t="shared" si="4"/>
        <v xml:space="preserve"> </v>
      </c>
      <c r="N15" s="8" t="str">
        <f t="shared" si="5"/>
        <v xml:space="preserve"> </v>
      </c>
      <c r="O15" s="8" t="str">
        <f t="shared" si="6"/>
        <v xml:space="preserve"> </v>
      </c>
    </row>
    <row r="16" spans="1:15">
      <c r="A16" s="2" t="s">
        <v>17</v>
      </c>
      <c r="B16" s="7"/>
      <c r="C16" s="7"/>
      <c r="D16" s="7"/>
      <c r="E16" s="7"/>
      <c r="F16" s="7"/>
      <c r="G16" s="7"/>
      <c r="H16" s="7"/>
      <c r="I16" s="9" t="str">
        <f t="shared" si="0"/>
        <v xml:space="preserve"> </v>
      </c>
      <c r="J16" s="8" t="str">
        <f t="shared" si="1"/>
        <v xml:space="preserve"> </v>
      </c>
      <c r="K16" s="8" t="str">
        <f t="shared" si="2"/>
        <v xml:space="preserve"> </v>
      </c>
      <c r="L16" s="8" t="str">
        <f t="shared" si="3"/>
        <v xml:space="preserve"> </v>
      </c>
      <c r="M16" s="8" t="str">
        <f t="shared" si="4"/>
        <v xml:space="preserve"> </v>
      </c>
      <c r="N16" s="8" t="str">
        <f t="shared" si="5"/>
        <v xml:space="preserve"> </v>
      </c>
      <c r="O16" s="8" t="str">
        <f t="shared" si="6"/>
        <v xml:space="preserve"> </v>
      </c>
    </row>
    <row r="17" spans="1:15">
      <c r="A17" s="2" t="s">
        <v>18</v>
      </c>
      <c r="B17" s="7">
        <v>4603</v>
      </c>
      <c r="C17" s="7">
        <v>4346</v>
      </c>
      <c r="D17" s="7">
        <v>10617</v>
      </c>
      <c r="E17" s="7">
        <v>855350</v>
      </c>
      <c r="F17" s="7">
        <v>570486</v>
      </c>
      <c r="G17" s="7">
        <v>1704717</v>
      </c>
      <c r="H17" s="7">
        <v>1491831</v>
      </c>
      <c r="I17" s="9">
        <f t="shared" si="0"/>
        <v>4.2653885265774569E-4</v>
      </c>
      <c r="J17" s="8">
        <f t="shared" si="1"/>
        <v>3.8840695504050972E-4</v>
      </c>
      <c r="K17" s="8">
        <f t="shared" si="2"/>
        <v>1.0294980225046698E-3</v>
      </c>
      <c r="L17" s="8">
        <f t="shared" si="3"/>
        <v>9.1266314647328539E-2</v>
      </c>
      <c r="M17" s="8">
        <f t="shared" si="4"/>
        <v>5.7895789081631517E-2</v>
      </c>
      <c r="N17" s="8">
        <f t="shared" si="5"/>
        <v>0.19181425876742311</v>
      </c>
      <c r="O17" s="8">
        <f t="shared" si="6"/>
        <v>0.16140118591379271</v>
      </c>
    </row>
    <row r="18" spans="1:15">
      <c r="A18" s="2" t="s">
        <v>19</v>
      </c>
      <c r="B18" s="7">
        <v>186043</v>
      </c>
      <c r="C18" s="7">
        <v>177301</v>
      </c>
      <c r="D18" s="7">
        <v>155810</v>
      </c>
      <c r="E18" s="7">
        <v>49295</v>
      </c>
      <c r="F18" s="7">
        <v>150170</v>
      </c>
      <c r="G18" s="7">
        <v>204000</v>
      </c>
      <c r="H18" s="7">
        <v>204000</v>
      </c>
      <c r="I18" s="9">
        <f t="shared" si="0"/>
        <v>1.7239749677385396E-2</v>
      </c>
      <c r="J18" s="8">
        <f t="shared" si="1"/>
        <v>1.5845591701711324E-2</v>
      </c>
      <c r="K18" s="8">
        <f t="shared" si="2"/>
        <v>1.5108419222610208E-2</v>
      </c>
      <c r="L18" s="8">
        <f t="shared" si="3"/>
        <v>5.2598035664231726E-3</v>
      </c>
      <c r="M18" s="8">
        <f t="shared" si="4"/>
        <v>1.5240007022764106E-2</v>
      </c>
      <c r="N18" s="8">
        <f t="shared" si="5"/>
        <v>2.2954020396672478E-2</v>
      </c>
      <c r="O18" s="8">
        <f t="shared" si="6"/>
        <v>2.207075863580641E-2</v>
      </c>
    </row>
    <row r="19" spans="1:15">
      <c r="A19" s="2" t="s">
        <v>20</v>
      </c>
      <c r="B19" s="7">
        <v>595322</v>
      </c>
      <c r="C19" s="7">
        <v>858314</v>
      </c>
      <c r="D19" s="7">
        <v>1049014</v>
      </c>
      <c r="E19" s="7">
        <v>1886340</v>
      </c>
      <c r="F19" s="7">
        <v>1748044</v>
      </c>
      <c r="G19" s="7">
        <v>1591676</v>
      </c>
      <c r="H19" s="7">
        <v>1426163</v>
      </c>
      <c r="I19" s="9">
        <f t="shared" si="0"/>
        <v>5.5165753387337493E-2</v>
      </c>
      <c r="J19" s="8">
        <f t="shared" si="1"/>
        <v>7.6708496826654399E-2</v>
      </c>
      <c r="K19" s="8">
        <f t="shared" si="2"/>
        <v>0.10171967962510253</v>
      </c>
      <c r="L19" s="8">
        <f t="shared" si="3"/>
        <v>0.20127351373337432</v>
      </c>
      <c r="M19" s="8">
        <f t="shared" si="4"/>
        <v>0.17740029856895959</v>
      </c>
      <c r="N19" s="8">
        <f t="shared" si="5"/>
        <v>0.17909491847497089</v>
      </c>
      <c r="O19" s="8">
        <f t="shared" si="6"/>
        <v>0.1542965654329293</v>
      </c>
    </row>
    <row r="20" spans="1:15">
      <c r="A20" s="2" t="s">
        <v>21</v>
      </c>
      <c r="B20" s="7">
        <v>702504</v>
      </c>
      <c r="C20" s="7">
        <v>781467</v>
      </c>
      <c r="D20" s="7">
        <v>359500</v>
      </c>
      <c r="E20" s="7">
        <v>340353</v>
      </c>
      <c r="F20" s="7">
        <v>432994</v>
      </c>
      <c r="G20" s="7">
        <v>181614</v>
      </c>
      <c r="H20" s="7">
        <v>146327</v>
      </c>
      <c r="I20" s="10">
        <f t="shared" si="0"/>
        <v>6.5097816673360204E-2</v>
      </c>
      <c r="J20" s="11">
        <f t="shared" si="1"/>
        <v>6.9840593174100782E-2</v>
      </c>
      <c r="K20" s="11">
        <f t="shared" si="2"/>
        <v>3.4859615624981515E-2</v>
      </c>
      <c r="L20" s="11">
        <f t="shared" si="3"/>
        <v>3.6315851977742696E-2</v>
      </c>
      <c r="M20" s="11">
        <f t="shared" si="4"/>
        <v>4.3942409274919901E-2</v>
      </c>
      <c r="N20" s="11">
        <f t="shared" si="5"/>
        <v>2.0435154217261154E-2</v>
      </c>
      <c r="O20" s="11">
        <f t="shared" si="6"/>
        <v>1.5831117151478648E-2</v>
      </c>
    </row>
    <row r="21" spans="1:15">
      <c r="A21" s="2" t="s">
        <v>22</v>
      </c>
      <c r="B21" s="12">
        <f>SUM(B17:B20)</f>
        <v>1488472</v>
      </c>
      <c r="C21" s="12">
        <f t="shared" ref="C21:H21" si="9">SUM(C17:C20)</f>
        <v>1821428</v>
      </c>
      <c r="D21" s="12">
        <f t="shared" si="9"/>
        <v>1574941</v>
      </c>
      <c r="E21" s="12">
        <f t="shared" si="9"/>
        <v>3131338</v>
      </c>
      <c r="F21" s="12">
        <f t="shared" si="9"/>
        <v>2901694</v>
      </c>
      <c r="G21" s="12">
        <f t="shared" si="9"/>
        <v>3682007</v>
      </c>
      <c r="H21" s="12">
        <f t="shared" si="9"/>
        <v>3268321</v>
      </c>
      <c r="I21" s="9">
        <f t="shared" si="0"/>
        <v>0.13792985859074083</v>
      </c>
      <c r="J21" s="8">
        <f t="shared" si="1"/>
        <v>0.16278308865750701</v>
      </c>
      <c r="K21" s="8">
        <f t="shared" si="2"/>
        <v>0.15271721249519893</v>
      </c>
      <c r="L21" s="8">
        <f t="shared" si="3"/>
        <v>0.33411548392486873</v>
      </c>
      <c r="M21" s="8">
        <f t="shared" si="4"/>
        <v>0.29447850394827513</v>
      </c>
      <c r="N21" s="8">
        <f t="shared" si="5"/>
        <v>0.41429835185632763</v>
      </c>
      <c r="O21" s="8">
        <f t="shared" si="6"/>
        <v>0.35359962713400706</v>
      </c>
    </row>
    <row r="22" spans="1:15">
      <c r="B22" s="7"/>
      <c r="C22" s="7"/>
      <c r="D22" s="7"/>
      <c r="E22" s="7"/>
      <c r="F22" s="7"/>
      <c r="G22" s="7"/>
      <c r="H22" s="7"/>
      <c r="I22" s="9" t="str">
        <f t="shared" si="0"/>
        <v xml:space="preserve"> </v>
      </c>
      <c r="J22" s="8" t="str">
        <f t="shared" si="1"/>
        <v xml:space="preserve"> </v>
      </c>
      <c r="K22" s="8" t="str">
        <f t="shared" si="2"/>
        <v xml:space="preserve"> </v>
      </c>
      <c r="L22" s="8" t="str">
        <f t="shared" si="3"/>
        <v xml:space="preserve"> </v>
      </c>
      <c r="M22" s="8" t="str">
        <f t="shared" si="4"/>
        <v xml:space="preserve"> </v>
      </c>
      <c r="N22" s="8" t="str">
        <f t="shared" si="5"/>
        <v xml:space="preserve"> </v>
      </c>
      <c r="O22" s="8" t="str">
        <f t="shared" si="6"/>
        <v xml:space="preserve"> </v>
      </c>
    </row>
    <row r="23" spans="1:15">
      <c r="A23" s="2" t="s">
        <v>23</v>
      </c>
      <c r="B23" s="7"/>
      <c r="C23" s="7"/>
      <c r="D23" s="7"/>
      <c r="E23" s="7"/>
      <c r="F23" s="7"/>
      <c r="G23" s="7"/>
      <c r="H23" s="7"/>
      <c r="I23" s="9" t="str">
        <f t="shared" si="0"/>
        <v xml:space="preserve"> </v>
      </c>
      <c r="J23" s="8" t="str">
        <f t="shared" si="1"/>
        <v xml:space="preserve"> </v>
      </c>
      <c r="K23" s="8" t="str">
        <f t="shared" si="2"/>
        <v xml:space="preserve"> </v>
      </c>
      <c r="L23" s="8" t="str">
        <f t="shared" si="3"/>
        <v xml:space="preserve"> </v>
      </c>
      <c r="M23" s="8" t="str">
        <f t="shared" si="4"/>
        <v xml:space="preserve"> </v>
      </c>
      <c r="N23" s="8" t="str">
        <f t="shared" si="5"/>
        <v xml:space="preserve"> </v>
      </c>
      <c r="O23" s="8" t="str">
        <f t="shared" si="6"/>
        <v xml:space="preserve"> </v>
      </c>
    </row>
    <row r="24" spans="1:15">
      <c r="A24" s="2" t="s">
        <v>24</v>
      </c>
      <c r="B24" s="7">
        <v>2565218</v>
      </c>
      <c r="C24" s="7">
        <v>2849533</v>
      </c>
      <c r="D24" s="7">
        <v>2967689</v>
      </c>
      <c r="E24" s="7">
        <v>1994241</v>
      </c>
      <c r="F24" s="7">
        <v>2042149</v>
      </c>
      <c r="G24" s="7">
        <v>129000</v>
      </c>
      <c r="H24" s="7">
        <v>324333</v>
      </c>
      <c r="I24" s="9">
        <f t="shared" si="0"/>
        <v>0.23770696122898047</v>
      </c>
      <c r="J24" s="8">
        <f t="shared" si="1"/>
        <v>0.25466599995799555</v>
      </c>
      <c r="K24" s="8">
        <f t="shared" si="2"/>
        <v>0.28776772693876429</v>
      </c>
      <c r="L24" s="8">
        <f t="shared" si="3"/>
        <v>0.21278660967861474</v>
      </c>
      <c r="M24" s="8">
        <f t="shared" si="4"/>
        <v>0.20724755344962842</v>
      </c>
      <c r="N24" s="8">
        <f t="shared" si="5"/>
        <v>1.4515042309660537E-2</v>
      </c>
      <c r="O24" s="8">
        <f t="shared" si="6"/>
        <v>3.5089585101112743E-2</v>
      </c>
    </row>
    <row r="25" spans="1:15">
      <c r="A25" s="2" t="s">
        <v>25</v>
      </c>
      <c r="B25" s="7">
        <v>3749640</v>
      </c>
      <c r="C25" s="7">
        <v>3792117</v>
      </c>
      <c r="D25" s="7">
        <v>3635476</v>
      </c>
      <c r="E25" s="7">
        <v>3579704</v>
      </c>
      <c r="F25" s="7">
        <v>3524788</v>
      </c>
      <c r="G25" s="7">
        <v>3471988</v>
      </c>
      <c r="H25" s="7">
        <v>3420116</v>
      </c>
      <c r="I25" s="10">
        <f t="shared" si="0"/>
        <v>0.34746190386260906</v>
      </c>
      <c r="J25" s="11">
        <f t="shared" si="1"/>
        <v>0.33890580237628914</v>
      </c>
      <c r="K25" s="11">
        <f t="shared" si="2"/>
        <v>0.3525209901915029</v>
      </c>
      <c r="L25" s="11">
        <f t="shared" si="3"/>
        <v>0.38195638230934775</v>
      </c>
      <c r="M25" s="11">
        <f t="shared" si="4"/>
        <v>0.35771321751185092</v>
      </c>
      <c r="N25" s="11">
        <f t="shared" si="5"/>
        <v>0.39066707533824552</v>
      </c>
      <c r="O25" s="11">
        <f t="shared" si="6"/>
        <v>0.37002232716891997</v>
      </c>
    </row>
    <row r="26" spans="1:15">
      <c r="A26" s="2" t="s">
        <v>26</v>
      </c>
      <c r="B26" s="12">
        <f>SUM(B24:B25)</f>
        <v>6314858</v>
      </c>
      <c r="C26" s="12">
        <f t="shared" ref="C26:H26" si="10">SUM(C24:C25)</f>
        <v>6641650</v>
      </c>
      <c r="D26" s="12">
        <f t="shared" si="10"/>
        <v>6603165</v>
      </c>
      <c r="E26" s="12">
        <f t="shared" si="10"/>
        <v>5573945</v>
      </c>
      <c r="F26" s="12">
        <f t="shared" si="10"/>
        <v>5566937</v>
      </c>
      <c r="G26" s="12">
        <f t="shared" si="10"/>
        <v>3600988</v>
      </c>
      <c r="H26" s="12">
        <f t="shared" si="10"/>
        <v>3744449</v>
      </c>
      <c r="I26" s="9">
        <f t="shared" si="0"/>
        <v>0.58516886509158961</v>
      </c>
      <c r="J26" s="8">
        <f t="shared" si="1"/>
        <v>0.59357180233428464</v>
      </c>
      <c r="K26" s="8">
        <f t="shared" si="2"/>
        <v>0.64028871713026725</v>
      </c>
      <c r="L26" s="8">
        <f t="shared" si="3"/>
        <v>0.59474299198796243</v>
      </c>
      <c r="M26" s="8">
        <f t="shared" si="4"/>
        <v>0.56496077096147934</v>
      </c>
      <c r="N26" s="8">
        <f t="shared" si="5"/>
        <v>0.40518211764790601</v>
      </c>
      <c r="O26" s="8">
        <f t="shared" si="6"/>
        <v>0.40511191227003268</v>
      </c>
    </row>
    <row r="27" spans="1:15">
      <c r="B27" s="7"/>
      <c r="C27" s="7"/>
      <c r="D27" s="7"/>
      <c r="E27" s="7"/>
      <c r="F27" s="7"/>
      <c r="G27" s="7"/>
      <c r="H27" s="7"/>
      <c r="I27" s="9" t="str">
        <f t="shared" si="0"/>
        <v xml:space="preserve"> </v>
      </c>
      <c r="J27" s="8" t="str">
        <f t="shared" si="1"/>
        <v xml:space="preserve"> </v>
      </c>
      <c r="K27" s="8" t="str">
        <f t="shared" si="2"/>
        <v xml:space="preserve"> </v>
      </c>
      <c r="L27" s="8" t="str">
        <f t="shared" si="3"/>
        <v xml:space="preserve"> </v>
      </c>
      <c r="M27" s="8" t="str">
        <f t="shared" si="4"/>
        <v xml:space="preserve"> </v>
      </c>
      <c r="N27" s="8" t="str">
        <f t="shared" si="5"/>
        <v xml:space="preserve"> </v>
      </c>
      <c r="O27" s="8" t="str">
        <f t="shared" si="6"/>
        <v xml:space="preserve"> </v>
      </c>
    </row>
    <row r="28" spans="1:15">
      <c r="A28" s="2" t="s">
        <v>27</v>
      </c>
      <c r="B28" s="40">
        <f>B21+B26</f>
        <v>7803330</v>
      </c>
      <c r="C28" s="40">
        <f t="shared" ref="C28:H28" si="11">C21+C26</f>
        <v>8463078</v>
      </c>
      <c r="D28" s="40">
        <f t="shared" si="11"/>
        <v>8178106</v>
      </c>
      <c r="E28" s="7">
        <f t="shared" si="11"/>
        <v>8705283</v>
      </c>
      <c r="F28" s="7">
        <f t="shared" si="11"/>
        <v>8468631</v>
      </c>
      <c r="G28" s="40">
        <f t="shared" si="11"/>
        <v>7282995</v>
      </c>
      <c r="H28" s="40">
        <f t="shared" si="11"/>
        <v>7012770</v>
      </c>
      <c r="I28" s="9">
        <f t="shared" si="0"/>
        <v>0.72309872368233041</v>
      </c>
      <c r="J28" s="8">
        <f t="shared" si="1"/>
        <v>0.75635489099179176</v>
      </c>
      <c r="K28" s="8">
        <f t="shared" si="2"/>
        <v>0.79300592962546612</v>
      </c>
      <c r="L28" s="8">
        <f t="shared" si="3"/>
        <v>0.92885847591283122</v>
      </c>
      <c r="M28" s="8">
        <f t="shared" si="4"/>
        <v>0.85943927490975447</v>
      </c>
      <c r="N28" s="8">
        <f t="shared" si="5"/>
        <v>0.8194804695042337</v>
      </c>
      <c r="O28" s="8">
        <f t="shared" si="6"/>
        <v>0.75871153940403979</v>
      </c>
    </row>
    <row r="29" spans="1:15">
      <c r="A29" s="2" t="s">
        <v>28</v>
      </c>
      <c r="B29" s="41">
        <v>2988184</v>
      </c>
      <c r="C29" s="41">
        <v>2726217</v>
      </c>
      <c r="D29" s="41">
        <v>2134687</v>
      </c>
      <c r="E29" s="42">
        <v>666740</v>
      </c>
      <c r="F29" s="42">
        <v>1385039</v>
      </c>
      <c r="G29" s="41">
        <v>1604337</v>
      </c>
      <c r="H29" s="41">
        <v>2230229</v>
      </c>
      <c r="I29" s="9">
        <f t="shared" si="0"/>
        <v>0.27690127631766959</v>
      </c>
      <c r="J29" s="8">
        <f t="shared" si="1"/>
        <v>0.24364510900820829</v>
      </c>
      <c r="K29" s="8">
        <f t="shared" si="2"/>
        <v>0.20699407037453385</v>
      </c>
      <c r="L29" s="8">
        <f t="shared" si="3"/>
        <v>7.1141524087168798E-2</v>
      </c>
      <c r="M29" s="8">
        <f t="shared" si="4"/>
        <v>0.14056072509024556</v>
      </c>
      <c r="N29" s="8">
        <f t="shared" si="5"/>
        <v>0.18051953049576633</v>
      </c>
      <c r="O29" s="8">
        <f t="shared" si="6"/>
        <v>0.24128846059596026</v>
      </c>
    </row>
    <row r="30" spans="1:15">
      <c r="B30" s="7"/>
      <c r="C30" s="7"/>
      <c r="D30" s="7"/>
      <c r="E30" s="7"/>
      <c r="F30" s="7"/>
      <c r="G30" s="7"/>
      <c r="H30" s="7"/>
      <c r="I30" s="9" t="str">
        <f t="shared" si="0"/>
        <v xml:space="preserve"> </v>
      </c>
      <c r="J30" s="8" t="str">
        <f t="shared" si="1"/>
        <v xml:space="preserve"> </v>
      </c>
      <c r="K30" s="8" t="str">
        <f t="shared" si="2"/>
        <v xml:space="preserve"> </v>
      </c>
      <c r="L30" s="8" t="str">
        <f t="shared" si="3"/>
        <v xml:space="preserve"> </v>
      </c>
      <c r="M30" s="8" t="str">
        <f t="shared" si="4"/>
        <v xml:space="preserve"> </v>
      </c>
      <c r="N30" s="8" t="str">
        <f t="shared" si="5"/>
        <v xml:space="preserve"> </v>
      </c>
      <c r="O30" s="8" t="str">
        <f t="shared" si="6"/>
        <v xml:space="preserve"> </v>
      </c>
    </row>
    <row r="31" spans="1:15">
      <c r="A31" s="2" t="s">
        <v>29</v>
      </c>
      <c r="B31" s="7">
        <f t="shared" ref="B31:H31" si="12">B28+B29</f>
        <v>10791514</v>
      </c>
      <c r="C31" s="7">
        <f t="shared" si="12"/>
        <v>11189295</v>
      </c>
      <c r="D31" s="7">
        <f t="shared" si="12"/>
        <v>10312793</v>
      </c>
      <c r="E31" s="7">
        <f t="shared" si="12"/>
        <v>9372023</v>
      </c>
      <c r="F31" s="7">
        <f t="shared" si="12"/>
        <v>9853670</v>
      </c>
      <c r="G31" s="7">
        <f t="shared" si="12"/>
        <v>8887332</v>
      </c>
      <c r="H31" s="7">
        <f t="shared" si="12"/>
        <v>9242999</v>
      </c>
      <c r="I31" s="9">
        <f t="shared" si="0"/>
        <v>1</v>
      </c>
      <c r="J31" s="8">
        <f t="shared" si="1"/>
        <v>1</v>
      </c>
      <c r="K31" s="8">
        <f t="shared" si="2"/>
        <v>1</v>
      </c>
      <c r="L31" s="8">
        <f t="shared" si="3"/>
        <v>1</v>
      </c>
      <c r="M31" s="8">
        <f t="shared" si="4"/>
        <v>1</v>
      </c>
      <c r="N31" s="8">
        <f t="shared" si="5"/>
        <v>1</v>
      </c>
      <c r="O31" s="8">
        <f t="shared" si="6"/>
        <v>1</v>
      </c>
    </row>
    <row r="32" spans="1:15"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</row>
    <row r="33" spans="1:15" ht="14.4" thickBot="1">
      <c r="A33" s="1" t="s">
        <v>0</v>
      </c>
    </row>
    <row r="34" spans="1:15" ht="13.8">
      <c r="A34" s="43" t="s">
        <v>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5"/>
    </row>
    <row r="35" spans="1:15" ht="18" customHeight="1">
      <c r="A35" s="50" t="s">
        <v>30</v>
      </c>
      <c r="B35" s="5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7" t="s">
        <v>31</v>
      </c>
    </row>
    <row r="36" spans="1:15" ht="13.8" hidden="1">
      <c r="A36" s="18"/>
      <c r="B36" s="19" t="s">
        <v>3</v>
      </c>
      <c r="C36" s="20" t="s">
        <v>4</v>
      </c>
      <c r="D36" s="21" t="s">
        <v>5</v>
      </c>
      <c r="E36" s="22" t="s">
        <v>6</v>
      </c>
      <c r="F36" s="20" t="s">
        <v>7</v>
      </c>
      <c r="G36" s="22" t="s">
        <v>8</v>
      </c>
      <c r="H36" s="20" t="s">
        <v>4</v>
      </c>
      <c r="I36" s="23" t="s">
        <v>3</v>
      </c>
      <c r="J36" s="20" t="s">
        <v>4</v>
      </c>
      <c r="K36" s="24" t="s">
        <v>5</v>
      </c>
      <c r="L36" s="22" t="s">
        <v>6</v>
      </c>
      <c r="M36" s="20" t="s">
        <v>7</v>
      </c>
      <c r="N36" s="22" t="s">
        <v>8</v>
      </c>
      <c r="O36" s="25" t="s">
        <v>4</v>
      </c>
    </row>
    <row r="37" spans="1:15" ht="13.8">
      <c r="A37" s="26"/>
      <c r="B37" s="27">
        <v>2017</v>
      </c>
      <c r="C37" s="27">
        <v>2016</v>
      </c>
      <c r="D37" s="27">
        <v>2015</v>
      </c>
      <c r="E37" s="27">
        <v>2014</v>
      </c>
      <c r="F37" s="27">
        <v>2013</v>
      </c>
      <c r="G37" s="27">
        <f>+F37-1</f>
        <v>2012</v>
      </c>
      <c r="H37" s="27">
        <f>+G37-1</f>
        <v>2011</v>
      </c>
      <c r="I37" s="27">
        <v>2017</v>
      </c>
      <c r="J37" s="27">
        <v>2016</v>
      </c>
      <c r="K37" s="27">
        <v>2015</v>
      </c>
      <c r="L37" s="27">
        <v>2014</v>
      </c>
      <c r="M37" s="27">
        <v>2013</v>
      </c>
      <c r="N37" s="27">
        <f>+M37-1</f>
        <v>2012</v>
      </c>
      <c r="O37" s="27">
        <f>+N37-1</f>
        <v>2011</v>
      </c>
    </row>
    <row r="38" spans="1:15" s="33" customFormat="1">
      <c r="A38" s="28" t="s">
        <v>32</v>
      </c>
      <c r="B38" s="29"/>
      <c r="C38" s="29"/>
      <c r="D38" s="29"/>
      <c r="E38" s="29"/>
      <c r="F38" s="29"/>
      <c r="G38" s="29"/>
      <c r="H38" s="30"/>
      <c r="I38" s="30"/>
      <c r="J38" s="31"/>
      <c r="K38" s="31"/>
      <c r="L38" s="30"/>
      <c r="M38" s="31"/>
      <c r="N38" s="30"/>
      <c r="O38" s="32"/>
    </row>
    <row r="39" spans="1:15" s="33" customFormat="1">
      <c r="A39" s="46" t="s">
        <v>33</v>
      </c>
      <c r="B39" s="30">
        <v>31882433</v>
      </c>
      <c r="C39" s="30">
        <v>27559758</v>
      </c>
      <c r="D39" s="30">
        <v>30950685</v>
      </c>
      <c r="E39" s="30">
        <v>24294061</v>
      </c>
      <c r="F39" s="30">
        <v>23180919</v>
      </c>
      <c r="G39" s="30">
        <v>18891329</v>
      </c>
      <c r="H39" s="30">
        <v>20309051</v>
      </c>
      <c r="I39" s="32">
        <f t="shared" ref="I39:O43" si="13">IF(B39&lt;&gt;0, B39/B$39, " ")</f>
        <v>1</v>
      </c>
      <c r="J39" s="34">
        <f t="shared" si="13"/>
        <v>1</v>
      </c>
      <c r="K39" s="34">
        <f t="shared" si="13"/>
        <v>1</v>
      </c>
      <c r="L39" s="32">
        <f t="shared" si="13"/>
        <v>1</v>
      </c>
      <c r="M39" s="32">
        <f t="shared" si="13"/>
        <v>1</v>
      </c>
      <c r="N39" s="32">
        <f t="shared" si="13"/>
        <v>1</v>
      </c>
      <c r="O39" s="32">
        <f t="shared" si="13"/>
        <v>1</v>
      </c>
    </row>
    <row r="40" spans="1:15" s="33" customFormat="1">
      <c r="A40" s="29"/>
      <c r="B40" s="30"/>
      <c r="C40" s="30"/>
      <c r="D40" s="30"/>
      <c r="E40" s="30"/>
      <c r="F40" s="30"/>
      <c r="G40" s="30"/>
      <c r="H40" s="30"/>
      <c r="I40" s="32" t="str">
        <f t="shared" si="13"/>
        <v xml:space="preserve"> </v>
      </c>
      <c r="J40" s="34" t="str">
        <f t="shared" si="13"/>
        <v xml:space="preserve"> </v>
      </c>
      <c r="K40" s="34" t="str">
        <f t="shared" si="13"/>
        <v xml:space="preserve"> </v>
      </c>
      <c r="L40" s="32" t="str">
        <f t="shared" si="13"/>
        <v xml:space="preserve"> </v>
      </c>
      <c r="M40" s="32" t="str">
        <f t="shared" si="13"/>
        <v xml:space="preserve"> </v>
      </c>
      <c r="N40" s="32" t="str">
        <f t="shared" si="13"/>
        <v xml:space="preserve"> </v>
      </c>
      <c r="O40" s="32" t="str">
        <f t="shared" si="13"/>
        <v xml:space="preserve"> </v>
      </c>
    </row>
    <row r="41" spans="1:15" s="33" customFormat="1">
      <c r="A41" s="28" t="s">
        <v>34</v>
      </c>
      <c r="B41" s="30">
        <v>26673812</v>
      </c>
      <c r="C41" s="30">
        <v>23891271</v>
      </c>
      <c r="D41" s="30">
        <v>26866128</v>
      </c>
      <c r="E41" s="30">
        <v>22020113</v>
      </c>
      <c r="F41" s="30">
        <v>22479490</v>
      </c>
      <c r="G41" s="30">
        <v>18111937</v>
      </c>
      <c r="H41" s="30">
        <v>18550741</v>
      </c>
      <c r="I41" s="32">
        <f t="shared" si="13"/>
        <v>0.83663037886725899</v>
      </c>
      <c r="J41" s="34">
        <f t="shared" si="13"/>
        <v>0.86688972377769069</v>
      </c>
      <c r="K41" s="34">
        <f t="shared" si="13"/>
        <v>0.86803015829859664</v>
      </c>
      <c r="L41" s="32">
        <f t="shared" si="13"/>
        <v>0.90639901661562472</v>
      </c>
      <c r="M41" s="32">
        <f t="shared" si="13"/>
        <v>0.96974110474222353</v>
      </c>
      <c r="N41" s="32">
        <f t="shared" si="13"/>
        <v>0.95874340021287019</v>
      </c>
      <c r="O41" s="32">
        <f t="shared" si="13"/>
        <v>0.91342234553451074</v>
      </c>
    </row>
    <row r="42" spans="1:15" s="33" customFormat="1" ht="15.75" customHeight="1">
      <c r="A42" s="28" t="s">
        <v>35</v>
      </c>
      <c r="B42" s="30">
        <f t="shared" ref="B42:H42" si="14">B39-B41</f>
        <v>5208621</v>
      </c>
      <c r="C42" s="30">
        <f t="shared" si="14"/>
        <v>3668487</v>
      </c>
      <c r="D42" s="30">
        <f t="shared" si="14"/>
        <v>4084557</v>
      </c>
      <c r="E42" s="30">
        <f t="shared" si="14"/>
        <v>2273948</v>
      </c>
      <c r="F42" s="30">
        <f t="shared" si="14"/>
        <v>701429</v>
      </c>
      <c r="G42" s="30">
        <f t="shared" si="14"/>
        <v>779392</v>
      </c>
      <c r="H42" s="30">
        <f t="shared" si="14"/>
        <v>1758310</v>
      </c>
      <c r="I42" s="32">
        <f t="shared" si="13"/>
        <v>0.16336962113274103</v>
      </c>
      <c r="J42" s="34">
        <f t="shared" si="13"/>
        <v>0.13311027622230936</v>
      </c>
      <c r="K42" s="34">
        <f t="shared" si="13"/>
        <v>0.13196984170140338</v>
      </c>
      <c r="L42" s="32">
        <f t="shared" si="13"/>
        <v>9.3600983384375294E-2</v>
      </c>
      <c r="M42" s="32">
        <f t="shared" si="13"/>
        <v>3.025889525777645E-2</v>
      </c>
      <c r="N42" s="32">
        <f t="shared" si="13"/>
        <v>4.1256599787129852E-2</v>
      </c>
      <c r="O42" s="32">
        <f t="shared" si="13"/>
        <v>8.6577654465489304E-2</v>
      </c>
    </row>
    <row r="43" spans="1:15" s="33" customFormat="1">
      <c r="A43" s="28" t="s">
        <v>36</v>
      </c>
      <c r="B43" s="30"/>
      <c r="C43" s="30"/>
      <c r="D43" s="30"/>
      <c r="E43" s="30"/>
      <c r="F43" s="30"/>
      <c r="G43" s="30"/>
      <c r="H43" s="30"/>
      <c r="I43" s="32" t="str">
        <f t="shared" si="13"/>
        <v xml:space="preserve"> </v>
      </c>
      <c r="J43" s="34" t="str">
        <f t="shared" si="13"/>
        <v xml:space="preserve"> </v>
      </c>
      <c r="K43" s="34" t="str">
        <f t="shared" si="13"/>
        <v xml:space="preserve"> </v>
      </c>
      <c r="L43" s="32" t="str">
        <f t="shared" si="13"/>
        <v xml:space="preserve"> </v>
      </c>
      <c r="M43" s="32" t="str">
        <f t="shared" si="13"/>
        <v xml:space="preserve"> </v>
      </c>
      <c r="N43" s="32" t="str">
        <f t="shared" si="13"/>
        <v xml:space="preserve"> </v>
      </c>
      <c r="O43" s="32" t="str">
        <f t="shared" si="13"/>
        <v xml:space="preserve"> </v>
      </c>
    </row>
    <row r="44" spans="1:15" s="33" customFormat="1">
      <c r="A44" s="28" t="s">
        <v>37</v>
      </c>
      <c r="B44" s="30">
        <v>1225284</v>
      </c>
      <c r="C44" s="30">
        <v>1149515</v>
      </c>
      <c r="D44" s="30">
        <v>985164</v>
      </c>
      <c r="E44" s="30">
        <v>816437</v>
      </c>
      <c r="F44" s="30">
        <v>975486</v>
      </c>
      <c r="G44" s="30">
        <v>435775</v>
      </c>
      <c r="H44" s="30">
        <v>404541</v>
      </c>
      <c r="I44" s="32">
        <f>IF(B44&lt;&gt;0, B44/B$39, " ")</f>
        <v>3.8431320470429596E-2</v>
      </c>
      <c r="J44" s="32">
        <f t="shared" ref="J44:O45" si="15">IF(C44&lt;&gt;0, C44/C$39, " ")</f>
        <v>4.170990906378786E-2</v>
      </c>
      <c r="K44" s="32">
        <f t="shared" si="15"/>
        <v>3.1830119430313095E-2</v>
      </c>
      <c r="L44" s="32">
        <f t="shared" si="15"/>
        <v>3.360644397822167E-2</v>
      </c>
      <c r="M44" s="32">
        <f t="shared" si="15"/>
        <v>4.2081420499333957E-2</v>
      </c>
      <c r="N44" s="32">
        <f t="shared" si="15"/>
        <v>2.3067461267547665E-2</v>
      </c>
      <c r="O44" s="32">
        <f t="shared" si="15"/>
        <v>1.9919246842208433E-2</v>
      </c>
    </row>
    <row r="45" spans="1:15" s="33" customFormat="1">
      <c r="A45" s="28" t="s">
        <v>38</v>
      </c>
      <c r="B45" s="30">
        <v>1014451</v>
      </c>
      <c r="C45" s="30">
        <v>938910</v>
      </c>
      <c r="D45" s="30">
        <v>869361</v>
      </c>
      <c r="E45" s="30">
        <v>866426</v>
      </c>
      <c r="F45" s="30">
        <v>836515</v>
      </c>
      <c r="G45" s="30">
        <v>856190</v>
      </c>
      <c r="H45" s="30">
        <v>829817</v>
      </c>
      <c r="I45" s="32">
        <f>IF(B45&lt;&gt;0, B45/B$39, " ")</f>
        <v>3.1818493902268999E-2</v>
      </c>
      <c r="J45" s="32">
        <f t="shared" si="15"/>
        <v>3.4068151106406666E-2</v>
      </c>
      <c r="K45" s="32">
        <f t="shared" si="15"/>
        <v>2.808858673079449E-2</v>
      </c>
      <c r="L45" s="32">
        <f t="shared" si="15"/>
        <v>3.5664107371756411E-2</v>
      </c>
      <c r="M45" s="32">
        <f t="shared" si="15"/>
        <v>3.6086360510556116E-2</v>
      </c>
      <c r="N45" s="32">
        <f t="shared" si="15"/>
        <v>4.5321851098988321E-2</v>
      </c>
      <c r="O45" s="32">
        <f t="shared" si="15"/>
        <v>4.0859467042551618E-2</v>
      </c>
    </row>
    <row r="46" spans="1:15" s="33" customFormat="1">
      <c r="A46" s="28" t="s">
        <v>39</v>
      </c>
      <c r="B46" s="30">
        <v>500000</v>
      </c>
      <c r="C46" s="30"/>
      <c r="D46" s="30"/>
      <c r="E46" s="30"/>
      <c r="F46" s="30"/>
      <c r="G46" s="31"/>
      <c r="H46" s="31"/>
      <c r="I46" s="32">
        <f t="shared" ref="I46:I55" si="16">IF(B46&lt;&gt;0, B46/B$39, " ")</f>
        <v>1.5682617446416337E-2</v>
      </c>
      <c r="J46" s="34"/>
      <c r="K46" s="34"/>
      <c r="L46" s="32"/>
      <c r="M46" s="32"/>
      <c r="N46" s="32"/>
      <c r="O46" s="32"/>
    </row>
    <row r="47" spans="1:15" s="33" customFormat="1">
      <c r="A47" s="28" t="s">
        <v>40</v>
      </c>
      <c r="B47" s="35">
        <f>+B42-B44-B45-B46</f>
        <v>2468886</v>
      </c>
      <c r="C47" s="35">
        <f t="shared" ref="C47:H47" si="17">+C42-C44-C45-C46</f>
        <v>1580062</v>
      </c>
      <c r="D47" s="35">
        <f t="shared" si="17"/>
        <v>2230032</v>
      </c>
      <c r="E47" s="35">
        <f t="shared" si="17"/>
        <v>591085</v>
      </c>
      <c r="F47" s="35">
        <f t="shared" si="17"/>
        <v>-1110572</v>
      </c>
      <c r="G47" s="35">
        <f t="shared" si="17"/>
        <v>-512573</v>
      </c>
      <c r="H47" s="35">
        <f t="shared" si="17"/>
        <v>523952</v>
      </c>
      <c r="I47" s="36">
        <f t="shared" si="16"/>
        <v>7.7437189313626101E-2</v>
      </c>
      <c r="J47" s="37">
        <f t="shared" ref="J47:O47" si="18">IF(C47&lt;&gt;0, C47/C$39, " ")</f>
        <v>5.7332216052114825E-2</v>
      </c>
      <c r="K47" s="37">
        <f t="shared" si="18"/>
        <v>7.2051135540295796E-2</v>
      </c>
      <c r="L47" s="36">
        <f t="shared" si="18"/>
        <v>2.4330432034397213E-2</v>
      </c>
      <c r="M47" s="36">
        <f t="shared" si="18"/>
        <v>-4.7908885752113627E-2</v>
      </c>
      <c r="N47" s="36">
        <f t="shared" si="18"/>
        <v>-2.7132712579406137E-2</v>
      </c>
      <c r="O47" s="36">
        <f t="shared" si="18"/>
        <v>2.5798940580729252E-2</v>
      </c>
    </row>
    <row r="48" spans="1:15" s="33" customFormat="1">
      <c r="A48" s="28"/>
      <c r="B48" s="30"/>
      <c r="C48" s="30"/>
      <c r="D48" s="30"/>
      <c r="E48" s="30"/>
      <c r="F48" s="30"/>
      <c r="G48" s="30"/>
      <c r="H48" s="30"/>
      <c r="I48" s="32" t="str">
        <f t="shared" si="16"/>
        <v xml:space="preserve"> </v>
      </c>
      <c r="J48" s="34" t="str">
        <f t="shared" ref="J48:M55" si="19">IF(C48&lt;&gt;0, C48/C$39, " ")</f>
        <v xml:space="preserve"> </v>
      </c>
      <c r="K48" s="34" t="str">
        <f t="shared" si="19"/>
        <v xml:space="preserve"> </v>
      </c>
      <c r="L48" s="32" t="str">
        <f t="shared" si="19"/>
        <v xml:space="preserve"> </v>
      </c>
      <c r="M48" s="32" t="str">
        <f t="shared" si="19"/>
        <v xml:space="preserve"> </v>
      </c>
      <c r="N48" s="32"/>
      <c r="O48" s="32"/>
    </row>
    <row r="49" spans="1:15" s="33" customFormat="1">
      <c r="A49" s="28" t="s">
        <v>41</v>
      </c>
      <c r="B49" s="30"/>
      <c r="C49" s="30"/>
      <c r="D49" s="30"/>
      <c r="E49" s="30"/>
      <c r="F49" s="30"/>
      <c r="G49" s="30"/>
      <c r="H49" s="30"/>
      <c r="I49" s="32" t="str">
        <f t="shared" si="16"/>
        <v xml:space="preserve"> </v>
      </c>
      <c r="J49" s="34" t="str">
        <f t="shared" si="19"/>
        <v xml:space="preserve"> </v>
      </c>
      <c r="K49" s="34" t="str">
        <f t="shared" si="19"/>
        <v xml:space="preserve"> </v>
      </c>
      <c r="L49" s="32" t="str">
        <f t="shared" si="19"/>
        <v xml:space="preserve"> </v>
      </c>
      <c r="M49" s="32" t="str">
        <f t="shared" si="19"/>
        <v xml:space="preserve"> </v>
      </c>
      <c r="N49" s="32" t="str">
        <f t="shared" ref="N49:N57" si="20">IF(G49&lt;&gt;0, G49/G$39, " ")</f>
        <v xml:space="preserve"> </v>
      </c>
      <c r="O49" s="32" t="str">
        <f t="shared" ref="O49:O57" si="21">IF(H49&lt;&gt;0, H49/H$39, " ")</f>
        <v xml:space="preserve"> </v>
      </c>
    </row>
    <row r="50" spans="1:15" s="33" customFormat="1">
      <c r="A50" s="28" t="s">
        <v>42</v>
      </c>
      <c r="B50" s="30">
        <v>-137271</v>
      </c>
      <c r="C50" s="30">
        <v>-147240</v>
      </c>
      <c r="D50" s="30">
        <v>-119799</v>
      </c>
      <c r="E50" s="30">
        <v>-133054</v>
      </c>
      <c r="F50" s="30">
        <v>-83329</v>
      </c>
      <c r="G50" s="30">
        <v>-61447</v>
      </c>
      <c r="H50" s="30">
        <v>-59085</v>
      </c>
      <c r="I50" s="32">
        <f t="shared" si="16"/>
        <v>-4.3055371589740344E-3</v>
      </c>
      <c r="J50" s="34">
        <f t="shared" si="19"/>
        <v>-5.3425723114114429E-3</v>
      </c>
      <c r="K50" s="34">
        <f t="shared" si="19"/>
        <v>-3.870641312138972E-3</v>
      </c>
      <c r="L50" s="32">
        <f t="shared" si="19"/>
        <v>-5.4768118018638382E-3</v>
      </c>
      <c r="M50" s="32">
        <f t="shared" si="19"/>
        <v>-3.5947237467159952E-3</v>
      </c>
      <c r="N50" s="32">
        <f t="shared" si="20"/>
        <v>-3.2526562847960566E-3</v>
      </c>
      <c r="O50" s="32">
        <f t="shared" si="21"/>
        <v>-2.9092939891676869E-3</v>
      </c>
    </row>
    <row r="51" spans="1:15" s="33" customFormat="1">
      <c r="A51" s="28" t="s">
        <v>43</v>
      </c>
      <c r="B51" s="30">
        <v>-57523</v>
      </c>
      <c r="C51" s="30">
        <v>-56641</v>
      </c>
      <c r="D51" s="30">
        <v>-55772</v>
      </c>
      <c r="E51" s="30">
        <v>-54916</v>
      </c>
      <c r="F51" s="30">
        <v>-52800</v>
      </c>
      <c r="G51" s="30">
        <v>-51872</v>
      </c>
      <c r="H51" s="30">
        <v>-51097</v>
      </c>
      <c r="I51" s="32">
        <f t="shared" si="16"/>
        <v>-1.804222406740414E-3</v>
      </c>
      <c r="J51" s="34">
        <f t="shared" si="19"/>
        <v>-2.055206725690407E-3</v>
      </c>
      <c r="K51" s="34">
        <f t="shared" si="19"/>
        <v>-1.8019633491148904E-3</v>
      </c>
      <c r="L51" s="32">
        <f t="shared" si="19"/>
        <v>-2.2604701618226778E-3</v>
      </c>
      <c r="M51" s="32">
        <f t="shared" si="19"/>
        <v>-2.2777354081604789E-3</v>
      </c>
      <c r="N51" s="32">
        <f t="shared" si="20"/>
        <v>-2.7458099956863807E-3</v>
      </c>
      <c r="O51" s="32">
        <f t="shared" si="21"/>
        <v>-2.5159718196581418E-3</v>
      </c>
    </row>
    <row r="52" spans="1:15" s="33" customFormat="1">
      <c r="A52" s="38" t="s">
        <v>44</v>
      </c>
      <c r="B52" s="30">
        <v>0</v>
      </c>
      <c r="C52" s="30">
        <v>0</v>
      </c>
      <c r="D52" s="30">
        <v>0</v>
      </c>
      <c r="E52" s="30">
        <v>433965</v>
      </c>
      <c r="F52" s="30">
        <v>1269332</v>
      </c>
      <c r="G52" s="30">
        <v>0</v>
      </c>
      <c r="H52" s="30">
        <v>0</v>
      </c>
      <c r="I52" s="32" t="str">
        <f t="shared" si="16"/>
        <v xml:space="preserve"> </v>
      </c>
      <c r="J52" s="34" t="str">
        <f t="shared" si="19"/>
        <v xml:space="preserve"> </v>
      </c>
      <c r="K52" s="34" t="str">
        <f t="shared" si="19"/>
        <v xml:space="preserve"> </v>
      </c>
      <c r="L52" s="32">
        <f t="shared" si="19"/>
        <v>1.7863007753211781E-2</v>
      </c>
      <c r="M52" s="32">
        <f t="shared" si="19"/>
        <v>5.4757621990741606E-2</v>
      </c>
      <c r="N52" s="32" t="str">
        <f t="shared" si="20"/>
        <v xml:space="preserve"> </v>
      </c>
      <c r="O52" s="32" t="str">
        <f t="shared" si="21"/>
        <v xml:space="preserve"> </v>
      </c>
    </row>
    <row r="53" spans="1:15" s="33" customFormat="1" hidden="1">
      <c r="A53" s="38" t="s">
        <v>45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2" t="str">
        <f t="shared" si="16"/>
        <v xml:space="preserve"> </v>
      </c>
      <c r="J53" s="34" t="str">
        <f t="shared" si="19"/>
        <v xml:space="preserve"> </v>
      </c>
      <c r="K53" s="34" t="str">
        <f t="shared" si="19"/>
        <v xml:space="preserve"> </v>
      </c>
      <c r="L53" s="32" t="str">
        <f t="shared" si="19"/>
        <v xml:space="preserve"> </v>
      </c>
      <c r="M53" s="32" t="str">
        <f t="shared" si="19"/>
        <v xml:space="preserve"> </v>
      </c>
      <c r="N53" s="32" t="str">
        <f t="shared" si="20"/>
        <v xml:space="preserve"> </v>
      </c>
      <c r="O53" s="32" t="str">
        <f t="shared" si="21"/>
        <v xml:space="preserve"> </v>
      </c>
    </row>
    <row r="54" spans="1:15" s="33" customFormat="1">
      <c r="A54" s="38" t="s">
        <v>46</v>
      </c>
      <c r="B54" s="30">
        <v>0</v>
      </c>
      <c r="C54" s="30">
        <v>0</v>
      </c>
      <c r="D54" s="30">
        <v>0</v>
      </c>
      <c r="E54" s="30">
        <v>0</v>
      </c>
      <c r="F54" s="30">
        <v>2449</v>
      </c>
      <c r="G54" s="31">
        <v>0</v>
      </c>
      <c r="H54" s="31">
        <v>0</v>
      </c>
      <c r="I54" s="32" t="str">
        <f t="shared" si="16"/>
        <v xml:space="preserve"> </v>
      </c>
      <c r="J54" s="34" t="str">
        <f t="shared" si="19"/>
        <v xml:space="preserve"> </v>
      </c>
      <c r="K54" s="34" t="str">
        <f t="shared" si="19"/>
        <v xml:space="preserve"> </v>
      </c>
      <c r="L54" s="32" t="str">
        <f t="shared" si="19"/>
        <v xml:space="preserve"> </v>
      </c>
      <c r="M54" s="32">
        <f t="shared" si="19"/>
        <v>1.0564723512471615E-4</v>
      </c>
      <c r="N54" s="32" t="str">
        <f t="shared" si="20"/>
        <v xml:space="preserve"> </v>
      </c>
      <c r="O54" s="32" t="str">
        <f t="shared" si="21"/>
        <v xml:space="preserve"> </v>
      </c>
    </row>
    <row r="55" spans="1:15" s="33" customFormat="1">
      <c r="A55" s="28" t="s">
        <v>47</v>
      </c>
      <c r="B55" s="35">
        <f t="shared" ref="B55:H55" si="22">SUM(B50:B54)</f>
        <v>-194794</v>
      </c>
      <c r="C55" s="35">
        <f t="shared" si="22"/>
        <v>-203881</v>
      </c>
      <c r="D55" s="35">
        <f t="shared" si="22"/>
        <v>-175571</v>
      </c>
      <c r="E55" s="35">
        <f t="shared" si="22"/>
        <v>245995</v>
      </c>
      <c r="F55" s="35">
        <f t="shared" si="22"/>
        <v>1135652</v>
      </c>
      <c r="G55" s="39">
        <f t="shared" si="22"/>
        <v>-113319</v>
      </c>
      <c r="H55" s="39">
        <f t="shared" si="22"/>
        <v>-110182</v>
      </c>
      <c r="I55" s="36">
        <f t="shared" si="16"/>
        <v>-6.1097595657144486E-3</v>
      </c>
      <c r="J55" s="37">
        <f t="shared" si="19"/>
        <v>-7.3977790371018495E-3</v>
      </c>
      <c r="K55" s="37">
        <f t="shared" si="19"/>
        <v>-5.6726046612538628E-3</v>
      </c>
      <c r="L55" s="36">
        <f t="shared" si="19"/>
        <v>1.0125725789525267E-2</v>
      </c>
      <c r="M55" s="36">
        <f t="shared" si="19"/>
        <v>4.8990810070989849E-2</v>
      </c>
      <c r="N55" s="36">
        <f t="shared" si="20"/>
        <v>-5.9984662804824368E-3</v>
      </c>
      <c r="O55" s="36">
        <f t="shared" si="21"/>
        <v>-5.4252658088258287E-3</v>
      </c>
    </row>
    <row r="56" spans="1:15" s="33" customFormat="1">
      <c r="A56" s="28"/>
      <c r="B56" s="30"/>
      <c r="C56" s="30"/>
      <c r="D56" s="30"/>
      <c r="E56" s="30"/>
      <c r="F56" s="30"/>
      <c r="G56" s="30"/>
      <c r="H56" s="30"/>
      <c r="I56" s="32"/>
      <c r="J56" s="34"/>
      <c r="K56" s="34"/>
      <c r="L56" s="32" t="str">
        <f>IF(E56&lt;&gt;0, E56/E$39, " ")</f>
        <v xml:space="preserve"> </v>
      </c>
      <c r="M56" s="32" t="str">
        <f>IF(F56&lt;&gt;0, F56/F$39, " ")</f>
        <v xml:space="preserve"> </v>
      </c>
      <c r="N56" s="32" t="str">
        <f t="shared" si="20"/>
        <v xml:space="preserve"> </v>
      </c>
      <c r="O56" s="32" t="str">
        <f t="shared" si="21"/>
        <v xml:space="preserve"> </v>
      </c>
    </row>
    <row r="57" spans="1:15" s="33" customFormat="1">
      <c r="A57" s="28" t="s">
        <v>48</v>
      </c>
      <c r="B57" s="30">
        <f t="shared" ref="B57:H57" si="23">+B47+B55</f>
        <v>2274092</v>
      </c>
      <c r="C57" s="30">
        <f t="shared" si="23"/>
        <v>1376181</v>
      </c>
      <c r="D57" s="30">
        <f t="shared" si="23"/>
        <v>2054461</v>
      </c>
      <c r="E57" s="30">
        <f t="shared" si="23"/>
        <v>837080</v>
      </c>
      <c r="F57" s="30">
        <f t="shared" si="23"/>
        <v>25080</v>
      </c>
      <c r="G57" s="30">
        <f t="shared" si="23"/>
        <v>-625892</v>
      </c>
      <c r="H57" s="30">
        <f t="shared" si="23"/>
        <v>413770</v>
      </c>
      <c r="I57" s="32">
        <f>IF(B57&lt;&gt;0, B57/B$39, " ")</f>
        <v>7.1327429747911647E-2</v>
      </c>
      <c r="J57" s="34">
        <f>IF(C57&lt;&gt;0, C57/C$39, " ")</f>
        <v>4.9934437015012975E-2</v>
      </c>
      <c r="K57" s="34">
        <f>IF(D57&lt;&gt;0, D57/D$39, " ")</f>
        <v>6.6378530879041928E-2</v>
      </c>
      <c r="L57" s="32">
        <f>IF(E57&lt;&gt;0, E57/E$39, " ")</f>
        <v>3.445615782392248E-2</v>
      </c>
      <c r="M57" s="32">
        <f>IF(F57&lt;&gt;0, F57/F$39, " ")</f>
        <v>1.0819243188762275E-3</v>
      </c>
      <c r="N57" s="32">
        <f t="shared" si="20"/>
        <v>-3.3131178859888574E-2</v>
      </c>
      <c r="O57" s="32">
        <f t="shared" si="21"/>
        <v>2.0373674771903424E-2</v>
      </c>
    </row>
    <row r="59" spans="1:15" ht="15.6">
      <c r="A59" s="49"/>
      <c r="B59" s="47"/>
      <c r="C59" s="47"/>
      <c r="D59" s="47"/>
      <c r="E59" s="47"/>
      <c r="F59" s="47"/>
      <c r="G59" s="47"/>
      <c r="H59" s="48"/>
    </row>
  </sheetData>
  <mergeCells count="1">
    <mergeCell ref="A35:B35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FIN. STATEMENTS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barenbaum</dc:creator>
  <cp:lastModifiedBy>lester barenbaum</cp:lastModifiedBy>
  <cp:lastPrinted>2020-04-21T16:12:47Z</cp:lastPrinted>
  <dcterms:created xsi:type="dcterms:W3CDTF">2020-01-08T01:17:43Z</dcterms:created>
  <dcterms:modified xsi:type="dcterms:W3CDTF">2020-10-14T23:39:34Z</dcterms:modified>
</cp:coreProperties>
</file>